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/>
  </bookViews>
  <sheets>
    <sheet name="Výkaz výmer" sheetId="2" r:id="rId1"/>
  </sheets>
  <definedNames>
    <definedName name="_xlnm.Print_Titles" localSheetId="0">'Výkaz výmer'!$14:$14</definedName>
  </definedNames>
  <calcPr calcId="124519"/>
</workbook>
</file>

<file path=xl/calcChain.xml><?xml version="1.0" encoding="utf-8"?>
<calcChain xmlns="http://schemas.openxmlformats.org/spreadsheetml/2006/main">
  <c r="N16" i="2"/>
  <c r="N86" l="1"/>
  <c r="N85"/>
  <c r="BI98" l="1"/>
  <c r="BH98"/>
  <c r="BG98"/>
  <c r="BE98"/>
  <c r="AA98"/>
  <c r="Y98"/>
  <c r="W98"/>
  <c r="BK98"/>
  <c r="N98"/>
  <c r="BF98" s="1"/>
  <c r="BI97"/>
  <c r="BH97"/>
  <c r="BG97"/>
  <c r="BE97"/>
  <c r="AA97"/>
  <c r="Y97"/>
  <c r="W97"/>
  <c r="BK97"/>
  <c r="N97"/>
  <c r="BF97" s="1"/>
  <c r="BI96"/>
  <c r="BH96"/>
  <c r="BG96"/>
  <c r="BE96"/>
  <c r="AA96"/>
  <c r="Y96"/>
  <c r="W96"/>
  <c r="BK96"/>
  <c r="N96"/>
  <c r="BF96" s="1"/>
  <c r="BI95"/>
  <c r="BH95"/>
  <c r="BG95"/>
  <c r="BE95"/>
  <c r="AA95"/>
  <c r="Y95"/>
  <c r="W95"/>
  <c r="BK95"/>
  <c r="N95"/>
  <c r="BF95" s="1"/>
  <c r="BI94"/>
  <c r="BH94"/>
  <c r="BG94"/>
  <c r="BE94"/>
  <c r="AA94"/>
  <c r="Y94"/>
  <c r="W94"/>
  <c r="BK94"/>
  <c r="N94"/>
  <c r="BF94" s="1"/>
  <c r="BI93"/>
  <c r="BH93"/>
  <c r="BG93"/>
  <c r="BE93"/>
  <c r="AA93"/>
  <c r="Y93"/>
  <c r="W93"/>
  <c r="BK93"/>
  <c r="N93"/>
  <c r="BF93" s="1"/>
  <c r="BI92"/>
  <c r="BH92"/>
  <c r="BG92"/>
  <c r="BE92"/>
  <c r="AA92"/>
  <c r="Y92"/>
  <c r="W92"/>
  <c r="BK92"/>
  <c r="N92"/>
  <c r="BF92" s="1"/>
  <c r="BI91"/>
  <c r="BH91"/>
  <c r="BG91"/>
  <c r="BE91"/>
  <c r="AA91"/>
  <c r="Y91"/>
  <c r="W91"/>
  <c r="BK91"/>
  <c r="N91"/>
  <c r="BF91" s="1"/>
  <c r="BI90"/>
  <c r="BH90"/>
  <c r="BG90"/>
  <c r="BE90"/>
  <c r="AA90"/>
  <c r="Y90"/>
  <c r="W90"/>
  <c r="BK90"/>
  <c r="N90"/>
  <c r="BF90" s="1"/>
  <c r="BI89"/>
  <c r="BH89"/>
  <c r="BG89"/>
  <c r="BE89"/>
  <c r="AA89"/>
  <c r="Y89"/>
  <c r="W89"/>
  <c r="BK89"/>
  <c r="N89"/>
  <c r="BF89" s="1"/>
  <c r="BI88"/>
  <c r="BH88"/>
  <c r="BG88"/>
  <c r="BE88"/>
  <c r="AA88"/>
  <c r="Y88"/>
  <c r="W88"/>
  <c r="BK88"/>
  <c r="N88"/>
  <c r="BF88" s="1"/>
  <c r="BI85"/>
  <c r="BH85"/>
  <c r="BG85"/>
  <c r="BE85"/>
  <c r="AA85"/>
  <c r="Y85"/>
  <c r="W85"/>
  <c r="BK85"/>
  <c r="BF85"/>
  <c r="BI84"/>
  <c r="BH84"/>
  <c r="BG84"/>
  <c r="BE84"/>
  <c r="AA84"/>
  <c r="Y84"/>
  <c r="W84"/>
  <c r="BK84"/>
  <c r="N84"/>
  <c r="BF84" s="1"/>
  <c r="BI83"/>
  <c r="BH83"/>
  <c r="BG83"/>
  <c r="BE83"/>
  <c r="AA83"/>
  <c r="Y83"/>
  <c r="W83"/>
  <c r="BK83"/>
  <c r="N83"/>
  <c r="BF83" s="1"/>
  <c r="BI82"/>
  <c r="BH82"/>
  <c r="BG82"/>
  <c r="BE82"/>
  <c r="AA82"/>
  <c r="Y82"/>
  <c r="W82"/>
  <c r="BK82"/>
  <c r="N82"/>
  <c r="BF82" s="1"/>
  <c r="BI81"/>
  <c r="BH81"/>
  <c r="BG81"/>
  <c r="BE81"/>
  <c r="AA81"/>
  <c r="Y81"/>
  <c r="W81"/>
  <c r="BK81"/>
  <c r="N81"/>
  <c r="BF81" s="1"/>
  <c r="BI80"/>
  <c r="BH80"/>
  <c r="BG80"/>
  <c r="BE80"/>
  <c r="AA80"/>
  <c r="Y80"/>
  <c r="W80"/>
  <c r="BK80"/>
  <c r="N80"/>
  <c r="BF80" s="1"/>
  <c r="BI79"/>
  <c r="BH79"/>
  <c r="BG79"/>
  <c r="BE79"/>
  <c r="AA79"/>
  <c r="Y79"/>
  <c r="W79"/>
  <c r="BK79"/>
  <c r="N79"/>
  <c r="BF79" s="1"/>
  <c r="BI78"/>
  <c r="BH78"/>
  <c r="BG78"/>
  <c r="BE78"/>
  <c r="AA78"/>
  <c r="Y78"/>
  <c r="W78"/>
  <c r="BK78"/>
  <c r="N78"/>
  <c r="BF78" s="1"/>
  <c r="BI77"/>
  <c r="BH77"/>
  <c r="BG77"/>
  <c r="BE77"/>
  <c r="AA77"/>
  <c r="Y77"/>
  <c r="W77"/>
  <c r="BK77"/>
  <c r="N77"/>
  <c r="BF77" s="1"/>
  <c r="BI76"/>
  <c r="BH76"/>
  <c r="BG76"/>
  <c r="BE76"/>
  <c r="AA76"/>
  <c r="Y76"/>
  <c r="W76"/>
  <c r="BK76"/>
  <c r="N76"/>
  <c r="BF76" s="1"/>
  <c r="BI75"/>
  <c r="BH75"/>
  <c r="BG75"/>
  <c r="BE75"/>
  <c r="AA75"/>
  <c r="Y75"/>
  <c r="W75"/>
  <c r="BK75"/>
  <c r="N75"/>
  <c r="BF75" s="1"/>
  <c r="BI74"/>
  <c r="BH74"/>
  <c r="BG74"/>
  <c r="BE74"/>
  <c r="AA74"/>
  <c r="Y74"/>
  <c r="W74"/>
  <c r="BK74"/>
  <c r="N74"/>
  <c r="BI71"/>
  <c r="BH71"/>
  <c r="BG71"/>
  <c r="BE71"/>
  <c r="AA71"/>
  <c r="AA70" s="1"/>
  <c r="Y71"/>
  <c r="Y70" s="1"/>
  <c r="W71"/>
  <c r="W70" s="1"/>
  <c r="BK71"/>
  <c r="BK70" s="1"/>
  <c r="N70" s="1"/>
  <c r="N71"/>
  <c r="BF71" s="1"/>
  <c r="BI69"/>
  <c r="BH69"/>
  <c r="BG69"/>
  <c r="BE69"/>
  <c r="AA69"/>
  <c r="Y69"/>
  <c r="W69"/>
  <c r="BK69"/>
  <c r="N69"/>
  <c r="BF69" s="1"/>
  <c r="BI68"/>
  <c r="BH68"/>
  <c r="BG68"/>
  <c r="BE68"/>
  <c r="AA68"/>
  <c r="Y68"/>
  <c r="W68"/>
  <c r="BK68"/>
  <c r="N68"/>
  <c r="BF68" s="1"/>
  <c r="BI67"/>
  <c r="BH67"/>
  <c r="BG67"/>
  <c r="BE67"/>
  <c r="AA67"/>
  <c r="Y67"/>
  <c r="W67"/>
  <c r="BK67"/>
  <c r="N67"/>
  <c r="BF67" s="1"/>
  <c r="BI66"/>
  <c r="BH66"/>
  <c r="BG66"/>
  <c r="BE66"/>
  <c r="AA66"/>
  <c r="Y66"/>
  <c r="W66"/>
  <c r="BK66"/>
  <c r="N66"/>
  <c r="BF66" s="1"/>
  <c r="BI65"/>
  <c r="BH65"/>
  <c r="BG65"/>
  <c r="BE65"/>
  <c r="AA65"/>
  <c r="Y65"/>
  <c r="W65"/>
  <c r="BK65"/>
  <c r="N65"/>
  <c r="BF65" s="1"/>
  <c r="BI64"/>
  <c r="BH64"/>
  <c r="BG64"/>
  <c r="BE64"/>
  <c r="AA64"/>
  <c r="Y64"/>
  <c r="W64"/>
  <c r="BK64"/>
  <c r="N64"/>
  <c r="BF64" s="1"/>
  <c r="BI63"/>
  <c r="BH63"/>
  <c r="BG63"/>
  <c r="BE63"/>
  <c r="AA63"/>
  <c r="Y63"/>
  <c r="W63"/>
  <c r="BK63"/>
  <c r="N63"/>
  <c r="BF63" s="1"/>
  <c r="BI62"/>
  <c r="BH62"/>
  <c r="BG62"/>
  <c r="BE62"/>
  <c r="AA62"/>
  <c r="Y62"/>
  <c r="W62"/>
  <c r="BK62"/>
  <c r="N62"/>
  <c r="BF62" s="1"/>
  <c r="BI61"/>
  <c r="BH61"/>
  <c r="BG61"/>
  <c r="BE61"/>
  <c r="AA61"/>
  <c r="Y61"/>
  <c r="W61"/>
  <c r="BK61"/>
  <c r="N61"/>
  <c r="BF61" s="1"/>
  <c r="BI60"/>
  <c r="BH60"/>
  <c r="BG60"/>
  <c r="BE60"/>
  <c r="AA60"/>
  <c r="Y60"/>
  <c r="W60"/>
  <c r="BK60"/>
  <c r="N60"/>
  <c r="BF60" s="1"/>
  <c r="BI59"/>
  <c r="BH59"/>
  <c r="BG59"/>
  <c r="BE59"/>
  <c r="AA59"/>
  <c r="Y59"/>
  <c r="W59"/>
  <c r="BK59"/>
  <c r="N59"/>
  <c r="BF59" s="1"/>
  <c r="BI58"/>
  <c r="BH58"/>
  <c r="BG58"/>
  <c r="BE58"/>
  <c r="AA58"/>
  <c r="Y58"/>
  <c r="W58"/>
  <c r="BK58"/>
  <c r="N58"/>
  <c r="BF58" s="1"/>
  <c r="BI57"/>
  <c r="BH57"/>
  <c r="BG57"/>
  <c r="BE57"/>
  <c r="AA57"/>
  <c r="Y57"/>
  <c r="W57"/>
  <c r="BK57"/>
  <c r="N57"/>
  <c r="BF57" s="1"/>
  <c r="BI56"/>
  <c r="BH56"/>
  <c r="BG56"/>
  <c r="BE56"/>
  <c r="AA56"/>
  <c r="Y56"/>
  <c r="W56"/>
  <c r="BK56"/>
  <c r="N56"/>
  <c r="BF56" s="1"/>
  <c r="BI55"/>
  <c r="BH55"/>
  <c r="BG55"/>
  <c r="BE55"/>
  <c r="AA55"/>
  <c r="Y55"/>
  <c r="W55"/>
  <c r="BK55"/>
  <c r="N55"/>
  <c r="BF55" s="1"/>
  <c r="BI54"/>
  <c r="BH54"/>
  <c r="BG54"/>
  <c r="BE54"/>
  <c r="AA54"/>
  <c r="Y54"/>
  <c r="W54"/>
  <c r="BK54"/>
  <c r="N54"/>
  <c r="BF54" s="1"/>
  <c r="BI53"/>
  <c r="BH53"/>
  <c r="BG53"/>
  <c r="BE53"/>
  <c r="AA53"/>
  <c r="Y53"/>
  <c r="W53"/>
  <c r="BK53"/>
  <c r="N53"/>
  <c r="BF53" s="1"/>
  <c r="BI52"/>
  <c r="BH52"/>
  <c r="BG52"/>
  <c r="BE52"/>
  <c r="AA52"/>
  <c r="Y52"/>
  <c r="W52"/>
  <c r="BK52"/>
  <c r="N52"/>
  <c r="BF52" s="1"/>
  <c r="BI51"/>
  <c r="BH51"/>
  <c r="BG51"/>
  <c r="BE51"/>
  <c r="AA51"/>
  <c r="Y51"/>
  <c r="W51"/>
  <c r="BK51"/>
  <c r="N51"/>
  <c r="BF51" s="1"/>
  <c r="BI50"/>
  <c r="BH50"/>
  <c r="BG50"/>
  <c r="BE50"/>
  <c r="AA50"/>
  <c r="Y50"/>
  <c r="W50"/>
  <c r="BK50"/>
  <c r="N50"/>
  <c r="BF50" s="1"/>
  <c r="BI49"/>
  <c r="BH49"/>
  <c r="BG49"/>
  <c r="BE49"/>
  <c r="AA49"/>
  <c r="Y49"/>
  <c r="W49"/>
  <c r="BK49"/>
  <c r="N49"/>
  <c r="BF49" s="1"/>
  <c r="BI48"/>
  <c r="BH48"/>
  <c r="BG48"/>
  <c r="BE48"/>
  <c r="AA48"/>
  <c r="Y48"/>
  <c r="W48"/>
  <c r="BK48"/>
  <c r="N48"/>
  <c r="BF48" s="1"/>
  <c r="BI47"/>
  <c r="BH47"/>
  <c r="BG47"/>
  <c r="BE47"/>
  <c r="AA47"/>
  <c r="Y47"/>
  <c r="W47"/>
  <c r="BK47"/>
  <c r="N47"/>
  <c r="BF47" s="1"/>
  <c r="BI46"/>
  <c r="BH46"/>
  <c r="BG46"/>
  <c r="BE46"/>
  <c r="AA46"/>
  <c r="Y46"/>
  <c r="W46"/>
  <c r="BK46"/>
  <c r="N46"/>
  <c r="BF46" s="1"/>
  <c r="BI45"/>
  <c r="BH45"/>
  <c r="BG45"/>
  <c r="BE45"/>
  <c r="AA45"/>
  <c r="Y45"/>
  <c r="W45"/>
  <c r="BK45"/>
  <c r="N45"/>
  <c r="BF45" s="1"/>
  <c r="BI44"/>
  <c r="BH44"/>
  <c r="BG44"/>
  <c r="BE44"/>
  <c r="AA44"/>
  <c r="Y44"/>
  <c r="W44"/>
  <c r="BK44"/>
  <c r="N44"/>
  <c r="BF44" s="1"/>
  <c r="BI42"/>
  <c r="BH42"/>
  <c r="BG42"/>
  <c r="BE42"/>
  <c r="AA42"/>
  <c r="Y42"/>
  <c r="W42"/>
  <c r="BK42"/>
  <c r="N42"/>
  <c r="BF42" s="1"/>
  <c r="BI41"/>
  <c r="BH41"/>
  <c r="BG41"/>
  <c r="BE41"/>
  <c r="AA41"/>
  <c r="Y41"/>
  <c r="W41"/>
  <c r="BK41"/>
  <c r="N41"/>
  <c r="BF41" s="1"/>
  <c r="BI40"/>
  <c r="BH40"/>
  <c r="BG40"/>
  <c r="BE40"/>
  <c r="AA40"/>
  <c r="Y40"/>
  <c r="W40"/>
  <c r="BK40"/>
  <c r="N40"/>
  <c r="BF40" s="1"/>
  <c r="BI39"/>
  <c r="BH39"/>
  <c r="BG39"/>
  <c r="BE39"/>
  <c r="AA39"/>
  <c r="Y39"/>
  <c r="W39"/>
  <c r="BK39"/>
  <c r="N39"/>
  <c r="BF39" s="1"/>
  <c r="BI38"/>
  <c r="BH38"/>
  <c r="BG38"/>
  <c r="BE38"/>
  <c r="AA38"/>
  <c r="Y38"/>
  <c r="W38"/>
  <c r="BK38"/>
  <c r="N38"/>
  <c r="BF38" s="1"/>
  <c r="BI37"/>
  <c r="BH37"/>
  <c r="BG37"/>
  <c r="BE37"/>
  <c r="AA37"/>
  <c r="Y37"/>
  <c r="W37"/>
  <c r="BK37"/>
  <c r="N37"/>
  <c r="BF37" s="1"/>
  <c r="BI36"/>
  <c r="BH36"/>
  <c r="BG36"/>
  <c r="BE36"/>
  <c r="AA36"/>
  <c r="Y36"/>
  <c r="W36"/>
  <c r="BK36"/>
  <c r="N36"/>
  <c r="BF36" s="1"/>
  <c r="BI35"/>
  <c r="BH35"/>
  <c r="BG35"/>
  <c r="BE35"/>
  <c r="AA35"/>
  <c r="Y35"/>
  <c r="W35"/>
  <c r="BK35"/>
  <c r="N35"/>
  <c r="BF35" s="1"/>
  <c r="BI32"/>
  <c r="BH32"/>
  <c r="BG32"/>
  <c r="BE32"/>
  <c r="AA32"/>
  <c r="Y32"/>
  <c r="W32"/>
  <c r="BK32"/>
  <c r="N32"/>
  <c r="BF32" s="1"/>
  <c r="BI31"/>
  <c r="BH31"/>
  <c r="BG31"/>
  <c r="BE31"/>
  <c r="AA31"/>
  <c r="Y31"/>
  <c r="W31"/>
  <c r="BK31"/>
  <c r="N31"/>
  <c r="BF31" s="1"/>
  <c r="BI30"/>
  <c r="BH30"/>
  <c r="BG30"/>
  <c r="BE30"/>
  <c r="AA30"/>
  <c r="Y30"/>
  <c r="W30"/>
  <c r="BK30"/>
  <c r="N30"/>
  <c r="BF30" s="1"/>
  <c r="BI29"/>
  <c r="BH29"/>
  <c r="BG29"/>
  <c r="BE29"/>
  <c r="AA29"/>
  <c r="Y29"/>
  <c r="W29"/>
  <c r="BK29"/>
  <c r="N29"/>
  <c r="BF29" s="1"/>
  <c r="BI28"/>
  <c r="BH28"/>
  <c r="BG28"/>
  <c r="BE28"/>
  <c r="AA28"/>
  <c r="Y28"/>
  <c r="W28"/>
  <c r="BK28"/>
  <c r="N28"/>
  <c r="BF28" s="1"/>
  <c r="BI27"/>
  <c r="BH27"/>
  <c r="BG27"/>
  <c r="BE27"/>
  <c r="AA27"/>
  <c r="Y27"/>
  <c r="W27"/>
  <c r="BK27"/>
  <c r="N27"/>
  <c r="BF27" s="1"/>
  <c r="BI25"/>
  <c r="BH25"/>
  <c r="BG25"/>
  <c r="BE25"/>
  <c r="AA25"/>
  <c r="Y25"/>
  <c r="W25"/>
  <c r="BK25"/>
  <c r="N25"/>
  <c r="BF25" s="1"/>
  <c r="BI24"/>
  <c r="BH24"/>
  <c r="BG24"/>
  <c r="BE24"/>
  <c r="AA24"/>
  <c r="Y24"/>
  <c r="W24"/>
  <c r="BK24"/>
  <c r="N24"/>
  <c r="BF24" s="1"/>
  <c r="BI23"/>
  <c r="BH23"/>
  <c r="BG23"/>
  <c r="BE23"/>
  <c r="AA23"/>
  <c r="Y23"/>
  <c r="W23"/>
  <c r="BK23"/>
  <c r="N23"/>
  <c r="BF23" s="1"/>
  <c r="BI22"/>
  <c r="BH22"/>
  <c r="BG22"/>
  <c r="BE22"/>
  <c r="AA22"/>
  <c r="Y22"/>
  <c r="W22"/>
  <c r="BK22"/>
  <c r="N22"/>
  <c r="BF22" s="1"/>
  <c r="BI21"/>
  <c r="BH21"/>
  <c r="BG21"/>
  <c r="BE21"/>
  <c r="AA21"/>
  <c r="Y21"/>
  <c r="W21"/>
  <c r="BK21"/>
  <c r="N21"/>
  <c r="BF21" s="1"/>
  <c r="BI20"/>
  <c r="BH20"/>
  <c r="BG20"/>
  <c r="BE20"/>
  <c r="AA20"/>
  <c r="Y20"/>
  <c r="W20"/>
  <c r="BK20"/>
  <c r="N20"/>
  <c r="BF20" s="1"/>
  <c r="BI19"/>
  <c r="BH19"/>
  <c r="BG19"/>
  <c r="BE19"/>
  <c r="AA19"/>
  <c r="Y19"/>
  <c r="W19"/>
  <c r="BK19"/>
  <c r="N19"/>
  <c r="BF19" s="1"/>
  <c r="BI18"/>
  <c r="BH18"/>
  <c r="BG18"/>
  <c r="BE18"/>
  <c r="AA18"/>
  <c r="Y18"/>
  <c r="W18"/>
  <c r="BK18"/>
  <c r="N18"/>
  <c r="BF18" s="1"/>
  <c r="BI17"/>
  <c r="BH17"/>
  <c r="BG17"/>
  <c r="BE17"/>
  <c r="AA17"/>
  <c r="Y17"/>
  <c r="W17"/>
  <c r="BK17"/>
  <c r="N17"/>
  <c r="BF17" s="1"/>
  <c r="BI16"/>
  <c r="BH16"/>
  <c r="BG16"/>
  <c r="BE16"/>
  <c r="AA16"/>
  <c r="Y16"/>
  <c r="W16"/>
  <c r="BK16"/>
  <c r="BF16"/>
  <c r="BF74" l="1"/>
  <c r="N73"/>
  <c r="Y73"/>
  <c r="W15"/>
  <c r="Y26"/>
  <c r="W26"/>
  <c r="AA87"/>
  <c r="BK26"/>
  <c r="N26" s="1"/>
  <c r="BK34"/>
  <c r="N34" s="1"/>
  <c r="AA34"/>
  <c r="BK15"/>
  <c r="Y33"/>
  <c r="Y34"/>
  <c r="BK43"/>
  <c r="N43" s="1"/>
  <c r="AA43"/>
  <c r="W43"/>
  <c r="BK73"/>
  <c r="AA73"/>
  <c r="W73"/>
  <c r="Y87"/>
  <c r="Y15"/>
  <c r="BK33"/>
  <c r="AA33"/>
  <c r="W33"/>
  <c r="W34"/>
  <c r="Y43"/>
  <c r="BK87"/>
  <c r="N87" s="1"/>
  <c r="AA15"/>
  <c r="AA26"/>
  <c r="W87"/>
  <c r="N15" l="1"/>
  <c r="N100" s="1"/>
  <c r="N101" l="1"/>
  <c r="N102" s="1"/>
</calcChain>
</file>

<file path=xl/sharedStrings.xml><?xml version="1.0" encoding="utf-8"?>
<sst xmlns="http://schemas.openxmlformats.org/spreadsheetml/2006/main" count="1038" uniqueCount="284">
  <si>
    <t/>
  </si>
  <si>
    <t>Stavba:</t>
  </si>
  <si>
    <t>DPH</t>
  </si>
  <si>
    <t>znížená</t>
  </si>
  <si>
    <t>Kód</t>
  </si>
  <si>
    <t>D</t>
  </si>
  <si>
    <t>0</t>
  </si>
  <si>
    <t>1</t>
  </si>
  <si>
    <t>Cena celkom [EUR]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</si>
  <si>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</si>
  <si>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</si>
  <si>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</si>
  <si>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</si>
  <si>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</si>
  <si>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 xml:space="preserve">    21-M - Elektromontáže</t>
  </si>
  <si>
    <t xml:space="preserve">    46-M - Zemné práce pri extr.mont.prácach</t>
  </si>
  <si>
    <t>2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</si>
  <si>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</si>
  <si>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</si>
  <si>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</si>
  <si>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</si>
  <si>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</si>
  <si>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</si>
  <si>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</si>
  <si>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</si>
  <si>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</si>
  <si>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</si>
  <si>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</si>
  <si>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</si>
  <si>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</si>
  <si>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</si>
  <si>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</si>
  <si>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m2</t>
  </si>
  <si>
    <t>4</t>
  </si>
  <si>
    <t>113107143</t>
  </si>
  <si>
    <t>Odstránenie krytu asfaltového v ploche do 200 m2, hr. nad 100 do 150 mm,  -0,31600t</t>
  </si>
  <si>
    <t>1127657694</t>
  </si>
  <si>
    <t>3</t>
  </si>
  <si>
    <t>113307112</t>
  </si>
  <si>
    <t>Odstránenie podkladu v ploche do 200m2 z kameniva ťaženého, hr.100- 200mm,  -0,24000t</t>
  </si>
  <si>
    <t>457798891</t>
  </si>
  <si>
    <t>113307123</t>
  </si>
  <si>
    <t>Odstránenie podkladu v ploche do 200 m2 z kameniva hrubého drveného, hr.200 do 300 mm,  -0,40000t</t>
  </si>
  <si>
    <t>-734804537</t>
  </si>
  <si>
    <t>131101101</t>
  </si>
  <si>
    <t>Výkop nezapaženej jamy v hornine 1-2, do 100 m3</t>
  </si>
  <si>
    <t>m3</t>
  </si>
  <si>
    <t>447566816</t>
  </si>
  <si>
    <t>132101101</t>
  </si>
  <si>
    <t>Výkop ryhy do šírky 600 mm v horn.1a2 do 100 m3</t>
  </si>
  <si>
    <t>-1454262689</t>
  </si>
  <si>
    <t>162501102</t>
  </si>
  <si>
    <t>Vodorovné premiestnenie výkopku po spevnenej ceste z horniny tr.1-4, do 100 m3 na vzdialenosť do 3000 m</t>
  </si>
  <si>
    <t>-815806808</t>
  </si>
  <si>
    <t>8</t>
  </si>
  <si>
    <t>162501105</t>
  </si>
  <si>
    <t>Vodorovné premiestnenie výkopku po spevnenej ceste z horniny tr.1-4, do 100 m3, príplatok k cene za každých ďalšich a začatých 1000 m</t>
  </si>
  <si>
    <t>-402557469</t>
  </si>
  <si>
    <t>171201201</t>
  </si>
  <si>
    <t>Uloženie sypaniny na skládky do 100 m3</t>
  </si>
  <si>
    <t>516739695</t>
  </si>
  <si>
    <t>171209002</t>
  </si>
  <si>
    <t>Poplatok za skladovanie - zemina a kamenivo (17 05) ostatné</t>
  </si>
  <si>
    <t>t</t>
  </si>
  <si>
    <t>153532115</t>
  </si>
  <si>
    <t>181101102</t>
  </si>
  <si>
    <t>Úprava pláne v zárezoch v hornine 1-4 so zhutnením</t>
  </si>
  <si>
    <t>7870747</t>
  </si>
  <si>
    <t>273321312</t>
  </si>
  <si>
    <t>-1513762119</t>
  </si>
  <si>
    <t>273321411</t>
  </si>
  <si>
    <t>779413499</t>
  </si>
  <si>
    <t>273351217</t>
  </si>
  <si>
    <t>-792767391</t>
  </si>
  <si>
    <t>273351218</t>
  </si>
  <si>
    <t>1419261685</t>
  </si>
  <si>
    <t>273362441</t>
  </si>
  <si>
    <t>-1401454218</t>
  </si>
  <si>
    <t>274313612</t>
  </si>
  <si>
    <t>279528548</t>
  </si>
  <si>
    <t>M</t>
  </si>
  <si>
    <t>564762111</t>
  </si>
  <si>
    <t>Podklad alebo kryt z kameniva hrubého drveného veľ. 32-63mm(vibr.štrk) po zhut.hr. 200 mm</t>
  </si>
  <si>
    <t>-744414832</t>
  </si>
  <si>
    <t>567122111</t>
  </si>
  <si>
    <t>Podklad z kameniva spevneného cementom, s rozprestretím a zhutnením CBGM C 8/10 (C 6/8), po zhutnení hr. 120 mm</t>
  </si>
  <si>
    <t>-697943717</t>
  </si>
  <si>
    <t>572953111</t>
  </si>
  <si>
    <t>Vyspravenie krytu vozovky po prekopoch do 15 m2 asfaltovým betónom AC hr. od 30 do 50 mm</t>
  </si>
  <si>
    <t>-486436986</t>
  </si>
  <si>
    <t>572983112</t>
  </si>
  <si>
    <t>Vyspravenie krytu vozovky po prekopoch inžinierskych sietí do 15 m2 studenou asfaltovou zmesou hr. nad 40 do 60 mm</t>
  </si>
  <si>
    <t>-801014978</t>
  </si>
  <si>
    <t>572991221</t>
  </si>
  <si>
    <t>Vyspravenie škár asfaltovou polymérovou páskou šírky 40 mm, hr. 3 mm</t>
  </si>
  <si>
    <t>m</t>
  </si>
  <si>
    <t>848863097</t>
  </si>
  <si>
    <t>573211111</t>
  </si>
  <si>
    <t>Postrek asfaltový spojovací bez posypu kamenivom z asfaltu cestného v množstve od 0,50 do 0,70 kg/m2</t>
  </si>
  <si>
    <t>1326822513</t>
  </si>
  <si>
    <t>596911112</t>
  </si>
  <si>
    <t>Kladenie zámkovej dlažby hr. 6 cm pre peších nad 20 m2 so zriadením lôžka z kameniva hr. 4 cm</t>
  </si>
  <si>
    <t>-442042612</t>
  </si>
  <si>
    <t>592460007700</t>
  </si>
  <si>
    <t>-272916013</t>
  </si>
  <si>
    <t>914812111</t>
  </si>
  <si>
    <t>Montáž dočasnej dopravnej značky samostatnej základnej</t>
  </si>
  <si>
    <t>ks</t>
  </si>
  <si>
    <t>1534162386</t>
  </si>
  <si>
    <t>4044787760</t>
  </si>
  <si>
    <t>C6a „Prikázaný smer jazdy obchádzania“,pozink.dopr.značka, základný rozmer  700 mm, fólia RA2</t>
  </si>
  <si>
    <t>-1823919785</t>
  </si>
  <si>
    <t>4044779790</t>
  </si>
  <si>
    <t>A19 „Práca“,pozink.dopr.značka, základný rozmer 900 mm, fólia RA2</t>
  </si>
  <si>
    <t>-545821700</t>
  </si>
  <si>
    <t>4044786210</t>
  </si>
  <si>
    <t>B31a „Najvyššia dovolená rýchlosť“,pozink.dopr.značka, zmenšený rozmer 500 mm, fólia RA2*(R3A, R3B)</t>
  </si>
  <si>
    <t>-428825048</t>
  </si>
  <si>
    <t>914812211</t>
  </si>
  <si>
    <t>Montáž dočasnej dopravnej značky kompletnej základnej A19; B29a;  B39; A4b</t>
  </si>
  <si>
    <t>-618823393</t>
  </si>
  <si>
    <t>4045795510</t>
  </si>
  <si>
    <t>Kompletná dopravná značka vratane podstavca a stĺpa zväčšeného rozmeru 1250 mm</t>
  </si>
  <si>
    <t>-122283085</t>
  </si>
  <si>
    <t>915912211</t>
  </si>
  <si>
    <t>Montáž dočasnej dopravnej smerovej dosky základnej Z4</t>
  </si>
  <si>
    <t>1145152158</t>
  </si>
  <si>
    <t>4044799474</t>
  </si>
  <si>
    <t>Z4a „Smerovacia doska ľavá “, obojstranná, plastová, iné dopravné zariadenia</t>
  </si>
  <si>
    <t>949752923</t>
  </si>
  <si>
    <t>915912411</t>
  </si>
  <si>
    <t>Montáž dočasného dopravného signálneho svetla EKO vrátane akumulátora</t>
  </si>
  <si>
    <t>-1426542179</t>
  </si>
  <si>
    <t>4045795115</t>
  </si>
  <si>
    <t>EKO svetlo</t>
  </si>
  <si>
    <t>-1855403914</t>
  </si>
  <si>
    <t>4045795120</t>
  </si>
  <si>
    <t>Baterka do ekosvetla</t>
  </si>
  <si>
    <t>888009244</t>
  </si>
  <si>
    <t>4045795125</t>
  </si>
  <si>
    <t>Kľúč na ekosvetlo</t>
  </si>
  <si>
    <t>-1806588858</t>
  </si>
  <si>
    <t>917762112</t>
  </si>
  <si>
    <t>Osadenie chodník. obrubníka betónového ležatého do lôžka z betónu prosteho tr. C 16/20 s bočnou oporou</t>
  </si>
  <si>
    <t>2128072640</t>
  </si>
  <si>
    <t>5921954410</t>
  </si>
  <si>
    <t xml:space="preserve">OBRUBNÍK CESTNÝ 100x20x15-5 cm - NÁBEHOVÝ </t>
  </si>
  <si>
    <t>1660453559</t>
  </si>
  <si>
    <t>917862112</t>
  </si>
  <si>
    <t>Osadenie chodník. obrubníka betónového stojatého do lôžka z betónu prosteho tr. C 16/20 s bočnou oporou</t>
  </si>
  <si>
    <t>-382555335</t>
  </si>
  <si>
    <t>5921954540</t>
  </si>
  <si>
    <t>OBRUBNÍK CESTNÝ 100x26x15 cm</t>
  </si>
  <si>
    <t>833292904</t>
  </si>
  <si>
    <t>592170000700</t>
  </si>
  <si>
    <t>Obrubník prechodový ľavý, lxšxv 1000x200(150)x150(260) mm</t>
  </si>
  <si>
    <t>1883296684</t>
  </si>
  <si>
    <t>592170000800</t>
  </si>
  <si>
    <t>Obrubník prechodový pravý, lxšxv 1000x200(150)x150(260) mm</t>
  </si>
  <si>
    <t>1034454542</t>
  </si>
  <si>
    <t>918101112</t>
  </si>
  <si>
    <t>Lôžko pod obrubníky, krajníky alebo obruby z dlažob. kociek z betónu prostého tr. C 16/20</t>
  </si>
  <si>
    <t>535387351</t>
  </si>
  <si>
    <t>919735111</t>
  </si>
  <si>
    <t>1032142830</t>
  </si>
  <si>
    <t>966812211</t>
  </si>
  <si>
    <t>Demontáž dočasnej dopravnej značky kompletnej základnej</t>
  </si>
  <si>
    <t>-1100486250</t>
  </si>
  <si>
    <t>64</t>
  </si>
  <si>
    <t>979082213</t>
  </si>
  <si>
    <t>Vodorovná doprava sutiny so zložením a hrubým urovnaním na vzdialenosť do 1 km</t>
  </si>
  <si>
    <t>683381041</t>
  </si>
  <si>
    <t>979082219</t>
  </si>
  <si>
    <t>Príplatok k cene za každý ďalší aj začatý 1 km nad 1 km</t>
  </si>
  <si>
    <t>-583310257</t>
  </si>
  <si>
    <t>979087212</t>
  </si>
  <si>
    <t>Nakladanie na dopravné prostriedky pre vodorovnú dopravu sutiny</t>
  </si>
  <si>
    <t>-1908697213</t>
  </si>
  <si>
    <t>979089012</t>
  </si>
  <si>
    <t>Poplatok za skladovanie - betón, tehly, dlaždice (17 01 ), ostatné</t>
  </si>
  <si>
    <t>-860049921</t>
  </si>
  <si>
    <t>979089212</t>
  </si>
  <si>
    <t>Poplatok za skladovanie - bitúmenové zmesi, uholný decht, dechtové výrobky (17 03 ), ostatné</t>
  </si>
  <si>
    <t>1271637389</t>
  </si>
  <si>
    <t>998223011</t>
  </si>
  <si>
    <t>Presun hmôt pre pozemné komunikácie s krytom dláždeným (822 2.3, 822 5.3) akejkoľvek dĺžky objektu</t>
  </si>
  <si>
    <t>1672536479</t>
  </si>
  <si>
    <t>210201072</t>
  </si>
  <si>
    <t>Svetlomety výbojkové 125W, Hg, IP 23/54 osvetlenie hlavných komunikcií</t>
  </si>
  <si>
    <t>1360733650</t>
  </si>
  <si>
    <t>3480722900</t>
  </si>
  <si>
    <t>Asymetrické svietidlo MC2 ZEBRA</t>
  </si>
  <si>
    <t>128</t>
  </si>
  <si>
    <t>-152949305</t>
  </si>
  <si>
    <t>210204011</t>
  </si>
  <si>
    <t>Osvetľovací stožiar - oceľový do dľžky 12 m</t>
  </si>
  <si>
    <t>1730814173</t>
  </si>
  <si>
    <t>3160115500</t>
  </si>
  <si>
    <t>1784648602</t>
  </si>
  <si>
    <t>210204103</t>
  </si>
  <si>
    <t>Výložník oceľový jednoramenný - do hmotn. 35 kg</t>
  </si>
  <si>
    <t>280975835</t>
  </si>
  <si>
    <t>3160304000</t>
  </si>
  <si>
    <t>-221902829</t>
  </si>
  <si>
    <t>210204201.1</t>
  </si>
  <si>
    <t>Elektrovýstroj stožiara pre 1 okruh</t>
  </si>
  <si>
    <t>-471634638</t>
  </si>
  <si>
    <t>3570232401</t>
  </si>
  <si>
    <t>Poistková stožiarová rozvodnica TYCO EKM 2072</t>
  </si>
  <si>
    <t>-431104766</t>
  </si>
  <si>
    <t>210220020</t>
  </si>
  <si>
    <t>Uzemňovacie vedenie v zemi FeZn vrátane izolácie spojov</t>
  </si>
  <si>
    <t>642919447</t>
  </si>
  <si>
    <t>3544223850</t>
  </si>
  <si>
    <t>Územňovacia pásovina   ocelová žiarovo zinkovaná  označenie   30 x 4 mm</t>
  </si>
  <si>
    <t>kg</t>
  </si>
  <si>
    <t>224463343</t>
  </si>
  <si>
    <t>210800108</t>
  </si>
  <si>
    <t>Kábel medený uložený voľne CYKY 450/750 V 3x2,5</t>
  </si>
  <si>
    <t>1594473496</t>
  </si>
  <si>
    <t>3410350086</t>
  </si>
  <si>
    <t>CYKY 3x2,5    Kábel pre pevné uloženie, medený STN</t>
  </si>
  <si>
    <t>-575028521</t>
  </si>
  <si>
    <t>460050003</t>
  </si>
  <si>
    <t>Jama pre jednoduchý stožiar nepätkovaný dĺžky 6-8 m, v rovine,zásyp a zhutnenie,zemina tr.3</t>
  </si>
  <si>
    <t>1302735687</t>
  </si>
  <si>
    <t>460050703</t>
  </si>
  <si>
    <t>Výkop jamy pre stožiar verejného osvetlenia do 2 m3 vrátane, ručný výkop v zemina triedy 3</t>
  </si>
  <si>
    <t>352868040</t>
  </si>
  <si>
    <t>460080002</t>
  </si>
  <si>
    <t>Základ z prostého betónu s dopravou zmesi a betonážou do debnenia</t>
  </si>
  <si>
    <t>-1555604923</t>
  </si>
  <si>
    <t>5893260500</t>
  </si>
  <si>
    <t>Betón C 16/20 cem. portl.,fr. do 22mm</t>
  </si>
  <si>
    <t>256</t>
  </si>
  <si>
    <t>-1704628717</t>
  </si>
  <si>
    <t>6051019000</t>
  </si>
  <si>
    <t xml:space="preserve">Dosky a fošne neomietané SM/JD </t>
  </si>
  <si>
    <t>-1046581971</t>
  </si>
  <si>
    <t>460200153</t>
  </si>
  <si>
    <t>Hĺbenie káblovej ryhy 35 cm širokej a 70 cm hlbokej, v zemine triedy 3</t>
  </si>
  <si>
    <t>-2105824619</t>
  </si>
  <si>
    <t>5831214500</t>
  </si>
  <si>
    <t>Drvina vápencová zmes  0 - 4</t>
  </si>
  <si>
    <t>1669804573</t>
  </si>
  <si>
    <t>5924531000</t>
  </si>
  <si>
    <t xml:space="preserve">Dlaždice betónové </t>
  </si>
  <si>
    <t>1114711593</t>
  </si>
  <si>
    <t>460560153</t>
  </si>
  <si>
    <t>Ručný zásyp nezap. káblovej ryhy bez zhutn. zeminy, 35 cm širokej, 70 cm hlbokej v zemine tr. 3</t>
  </si>
  <si>
    <t>-1113614385</t>
  </si>
  <si>
    <t>460600001</t>
  </si>
  <si>
    <t>Naloženie zeminy, odvoz do 1 km a zloženie na skládke a jazda späť</t>
  </si>
  <si>
    <t>1088490874</t>
  </si>
  <si>
    <t>460620013</t>
  </si>
  <si>
    <t>Proviz. úprava terénu v zemine tr. 3, aby nerovnosti terénu neboli väčšie ako 2 cm od vodor.hladiny</t>
  </si>
  <si>
    <t>-450378024</t>
  </si>
  <si>
    <t>PN</t>
  </si>
  <si>
    <t xml:space="preserve">Podklad pod kanalizačné rúry z betónu tr. 16/20 </t>
  </si>
  <si>
    <t xml:space="preserve">Rúra kanalizačná DN 300 </t>
  </si>
  <si>
    <t xml:space="preserve"> ks</t>
  </si>
  <si>
    <t>Obsyp kanalizačného potrubia štrkodrva</t>
  </si>
  <si>
    <t xml:space="preserve">Montáž kanalizačného potrubia </t>
  </si>
  <si>
    <t>bm</t>
  </si>
  <si>
    <t xml:space="preserve">Zhutnenie </t>
  </si>
  <si>
    <t>Rezanie existujúceho asfaltového krytu alebo podkladu hĺbky do 200 mm</t>
  </si>
  <si>
    <t>Cena celkom bez DPH</t>
  </si>
  <si>
    <t>Zaustenie kanalizačného potrubia DN 300</t>
  </si>
  <si>
    <t>Dlažba betónová normál škárová, rozmer 200x100x60 mm, sivá</t>
  </si>
  <si>
    <t xml:space="preserve">Stožiar STK 76/80/3 </t>
  </si>
  <si>
    <t xml:space="preserve">Výložník V1T-20A </t>
  </si>
  <si>
    <t>Práca s hydraulickou plošinou</t>
  </si>
  <si>
    <t>h</t>
  </si>
  <si>
    <t>DPH 20%</t>
  </si>
  <si>
    <t>Cena celkom s DPH</t>
  </si>
  <si>
    <t>Výkaz výmer</t>
  </si>
  <si>
    <t>Miesto:</t>
  </si>
  <si>
    <t xml:space="preserve"> </t>
  </si>
  <si>
    <t>Dátum:</t>
  </si>
  <si>
    <t>Objednávateľ:</t>
  </si>
  <si>
    <t>Projektant:</t>
  </si>
  <si>
    <t>Zhotoviteľ:</t>
  </si>
  <si>
    <t>Spracovateľ:</t>
  </si>
  <si>
    <t xml:space="preserve">Chodník Porúbka v súbehu s štátnou cestou I/64 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</si>
</sst>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#,##0.000"/>
  </numFmts>
  <fonts count="1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9"/>
      <color rgb="FF969696"/>
      <name val="Trebuchet MS"/>
    </font>
    <font>
      <i/>
      <sz val="8"/>
      <color rgb="FF0000FF"/>
      <name val="Trebuchet MS"/>
    </font>
    <font>
      <b/>
      <sz val="12"/>
      <name val="Trebuchet MS"/>
      <family val="2"/>
      <charset val="238"/>
    </font>
    <font>
      <b/>
      <sz val="16"/>
      <name val="Trebuchet MS"/>
      <family val="2"/>
      <charset val="238"/>
    </font>
    <font>
      <b/>
      <sz val="10"/>
      <name val="Trebuchet MS"/>
      <family val="2"/>
      <charset val="238"/>
    </font>
    <font>
      <sz val="12"/>
      <name val="Trebuchet MS"/>
      <family val="2"/>
      <charset val="238"/>
    </font>
    <font>
      <sz val="8"/>
      <name val="Trebuchet MS"/>
      <family val="2"/>
      <charset val="238"/>
    </font>
    <font>
      <b/>
      <sz val="8"/>
      <name val="Trebuchet MS"/>
      <family val="2"/>
      <charset val="238"/>
    </font>
    <font>
      <b/>
      <sz val="9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" fontId="0" fillId="0" borderId="0" xfId="0" applyNumberFormat="1" applyFont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left"/>
    </xf>
    <xf numFmtId="0" fontId="5" fillId="0" borderId="5" xfId="0" applyFont="1" applyBorder="1" applyAlignment="1"/>
    <xf numFmtId="0" fontId="5" fillId="0" borderId="7" xfId="0" applyFont="1" applyBorder="1" applyAlignment="1"/>
    <xf numFmtId="164" fontId="5" fillId="0" borderId="0" xfId="0" applyNumberFormat="1" applyFont="1" applyBorder="1" applyAlignment="1"/>
    <xf numFmtId="164" fontId="5" fillId="0" borderId="8" xfId="0" applyNumberFormat="1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/>
    </xf>
    <xf numFmtId="0" fontId="0" fillId="0" borderId="18" xfId="0" applyFont="1" applyBorder="1" applyAlignment="1" applyProtection="1">
      <alignment horizontal="center" vertical="center"/>
      <protection locked="0"/>
    </xf>
    <xf numFmtId="49" fontId="0" fillId="0" borderId="18" xfId="0" applyNumberFormat="1" applyFont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165" fontId="0" fillId="0" borderId="18" xfId="0" applyNumberFormat="1" applyFont="1" applyBorder="1" applyAlignment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164" fontId="1" fillId="0" borderId="0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165" fontId="7" fillId="0" borderId="18" xfId="0" applyNumberFormat="1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2" fillId="0" borderId="18" xfId="0" applyFont="1" applyBorder="1" applyAlignment="1" applyProtection="1">
      <alignment horizontal="center" vertical="center"/>
      <protection locked="0"/>
    </xf>
    <xf numFmtId="49" fontId="12" fillId="0" borderId="18" xfId="0" applyNumberFormat="1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165" fontId="12" fillId="0" borderId="18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4" fontId="0" fillId="0" borderId="6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/>
    <xf numFmtId="0" fontId="1" fillId="2" borderId="9" xfId="0" applyFont="1" applyFill="1" applyBorder="1" applyAlignment="1" applyProtection="1">
      <alignment horizontal="left" vertical="center"/>
      <protection locked="0"/>
    </xf>
    <xf numFmtId="165" fontId="0" fillId="0" borderId="0" xfId="0" applyNumberFormat="1" applyFont="1" applyFill="1" applyBorder="1" applyAlignment="1" applyProtection="1">
      <alignment vertical="center"/>
      <protection locked="0"/>
    </xf>
    <xf numFmtId="4" fontId="0" fillId="0" borderId="6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 applyProtection="1">
      <alignment horizontal="left" vertical="center" wrapText="1"/>
      <protection locked="0"/>
    </xf>
    <xf numFmtId="4" fontId="0" fillId="2" borderId="18" xfId="0" applyNumberFormat="1" applyFont="1" applyFill="1" applyBorder="1" applyAlignment="1" applyProtection="1">
      <alignment vertical="center"/>
      <protection locked="0"/>
    </xf>
    <xf numFmtId="4" fontId="0" fillId="0" borderId="18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4" fontId="7" fillId="2" borderId="18" xfId="0" applyNumberFormat="1" applyFont="1" applyFill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4" fontId="12" fillId="2" borderId="18" xfId="0" applyNumberFormat="1" applyFont="1" applyFill="1" applyBorder="1" applyAlignment="1" applyProtection="1">
      <alignment vertical="center"/>
      <protection locked="0"/>
    </xf>
    <xf numFmtId="4" fontId="12" fillId="0" borderId="18" xfId="0" applyNumberFormat="1" applyFont="1" applyBorder="1" applyAlignment="1" applyProtection="1">
      <alignment vertical="center"/>
      <protection locked="0"/>
    </xf>
    <xf numFmtId="4" fontId="11" fillId="0" borderId="0" xfId="0" applyNumberFormat="1" applyFont="1" applyBorder="1" applyAlignment="1"/>
    <xf numFmtId="4" fontId="11" fillId="0" borderId="0" xfId="0" applyNumberFormat="1" applyFont="1" applyBorder="1" applyAlignment="1">
      <alignment vertical="center"/>
    </xf>
    <xf numFmtId="4" fontId="4" fillId="0" borderId="10" xfId="0" applyNumberFormat="1" applyFont="1" applyBorder="1" applyAlignment="1"/>
    <xf numFmtId="4" fontId="4" fillId="0" borderId="10" xfId="0" applyNumberFormat="1" applyFont="1" applyBorder="1" applyAlignment="1">
      <alignment vertical="center"/>
    </xf>
    <xf numFmtId="4" fontId="4" fillId="0" borderId="16" xfId="0" applyNumberFormat="1" applyFont="1" applyBorder="1" applyAlignment="1"/>
    <xf numFmtId="4" fontId="4" fillId="0" borderId="16" xfId="0" applyNumberFormat="1" applyFont="1" applyBorder="1" applyAlignment="1">
      <alignment vertical="center"/>
    </xf>
    <xf numFmtId="4" fontId="4" fillId="0" borderId="6" xfId="0" applyNumberFormat="1" applyFont="1" applyBorder="1" applyAlignment="1"/>
    <xf numFmtId="4" fontId="4" fillId="0" borderId="6" xfId="0" applyNumberFormat="1" applyFont="1" applyBorder="1" applyAlignment="1">
      <alignment vertical="center"/>
    </xf>
  </cellXfs>
  <cellStyles count="1"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BM103"/>
  <sheetViews>
    <sheetView showGridLines="0" tabSelected="1" workbookViewId="0">
      <selection activeCell="L8" sqref="L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83203125" customWidth="1"/>
    <col min="6" max="6" width="18" bestFit="1" customWidth="1"/>
    <col min="7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4" spans="2:65" s="1" customFormat="1" ht="6.95" customHeight="1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2:65" s="1" customFormat="1" ht="36.950000000000003" customHeight="1">
      <c r="B5" s="5"/>
      <c r="C5" s="75" t="s">
        <v>275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"/>
    </row>
    <row r="6" spans="2:65" s="1" customFormat="1" ht="6.95" customHeight="1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spans="2:65" s="1" customFormat="1" ht="30" customHeight="1">
      <c r="B7" s="5"/>
      <c r="C7" s="58" t="s">
        <v>1</v>
      </c>
      <c r="D7" s="57"/>
      <c r="E7" s="57"/>
      <c r="F7" s="77" t="s">
        <v>283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6"/>
      <c r="R7" s="7"/>
    </row>
    <row r="8" spans="2:65" s="1" customFormat="1" ht="18.75" customHeight="1">
      <c r="B8" s="5"/>
      <c r="C8" s="74" t="s">
        <v>276</v>
      </c>
      <c r="D8" s="73"/>
      <c r="E8" s="73"/>
      <c r="F8" s="74" t="s">
        <v>277</v>
      </c>
      <c r="G8" s="73"/>
      <c r="H8" s="73"/>
      <c r="I8" s="73"/>
      <c r="J8" s="73"/>
      <c r="K8" s="74" t="s">
        <v>278</v>
      </c>
      <c r="L8" s="66"/>
      <c r="M8" s="66"/>
      <c r="N8" s="66"/>
      <c r="O8" s="66"/>
      <c r="P8" s="66"/>
      <c r="Q8" s="65"/>
      <c r="R8" s="7"/>
    </row>
    <row r="9" spans="2:65" s="1" customFormat="1" ht="18.75" customHeight="1">
      <c r="B9" s="5"/>
      <c r="C9" s="73"/>
      <c r="D9" s="73"/>
      <c r="E9" s="73"/>
      <c r="F9" s="73"/>
      <c r="G9" s="73"/>
      <c r="H9" s="73"/>
      <c r="I9" s="73"/>
      <c r="J9" s="73"/>
      <c r="K9" s="73"/>
      <c r="L9" s="66"/>
      <c r="M9" s="66"/>
      <c r="N9" s="66"/>
      <c r="O9" s="66"/>
      <c r="P9" s="66"/>
      <c r="Q9" s="65"/>
      <c r="R9" s="7"/>
    </row>
    <row r="10" spans="2:65" s="1" customFormat="1" ht="18.75" customHeight="1">
      <c r="B10" s="5"/>
      <c r="C10" s="74" t="s">
        <v>279</v>
      </c>
      <c r="D10" s="73"/>
      <c r="E10" s="73"/>
      <c r="F10" s="74" t="s">
        <v>277</v>
      </c>
      <c r="G10" s="73"/>
      <c r="H10" s="73"/>
      <c r="I10" s="73"/>
      <c r="J10" s="73"/>
      <c r="K10" s="74" t="s">
        <v>280</v>
      </c>
      <c r="L10" s="66"/>
      <c r="M10" s="66"/>
      <c r="N10" s="66"/>
      <c r="O10" s="66"/>
      <c r="P10" s="66"/>
      <c r="Q10" s="65"/>
      <c r="R10" s="7"/>
    </row>
    <row r="11" spans="2:65" s="1" customFormat="1" ht="18.75" customHeight="1">
      <c r="B11" s="5"/>
      <c r="C11" s="74" t="s">
        <v>281</v>
      </c>
      <c r="D11" s="73"/>
      <c r="E11" s="73"/>
      <c r="F11" s="74" t="s">
        <v>277</v>
      </c>
      <c r="G11" s="73"/>
      <c r="H11" s="73"/>
      <c r="I11" s="73"/>
      <c r="J11" s="73"/>
      <c r="K11" s="74" t="s">
        <v>282</v>
      </c>
      <c r="L11" s="66"/>
      <c r="M11" s="66"/>
      <c r="N11" s="66"/>
      <c r="O11" s="66"/>
      <c r="P11" s="66"/>
      <c r="Q11" s="65"/>
      <c r="R11" s="7"/>
    </row>
    <row r="12" spans="2:65" s="1" customFormat="1" ht="6.95" customHeight="1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</row>
    <row r="13" spans="2:65" s="1" customFormat="1" ht="10.35" customHeight="1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</row>
    <row r="14" spans="2:65" s="2" customFormat="1" ht="29.25" customHeight="1">
      <c r="B14" s="23"/>
      <c r="C14" s="24" t="s">
        <v>17</v>
      </c>
      <c r="D14" s="25" t="s">
        <v>18</v>
      </c>
      <c r="E14" s="25" t="s">
        <v>4</v>
      </c>
      <c r="F14" s="79" t="s">
        <v>19</v>
      </c>
      <c r="G14" s="79"/>
      <c r="H14" s="79"/>
      <c r="I14" s="79"/>
      <c r="J14" s="25" t="s">
        <v>20</v>
      </c>
      <c r="K14" s="25" t="s">
        <v>21</v>
      </c>
      <c r="L14" s="79" t="s">
        <v>22</v>
      </c>
      <c r="M14" s="79"/>
      <c r="N14" s="79" t="s">
        <v>8</v>
      </c>
      <c r="O14" s="79"/>
      <c r="P14" s="79"/>
      <c r="Q14" s="80"/>
      <c r="R14" s="26"/>
      <c r="T14" s="17" t="s">
        <v>23</v>
      </c>
      <c r="U14" s="18" t="s">
        <v>2</v>
      </c>
      <c r="V14" s="18" t="s">
        <v>24</v>
      </c>
      <c r="W14" s="18" t="s">
        <v>25</v>
      </c>
      <c r="X14" s="18" t="s">
        <v>26</v>
      </c>
      <c r="Y14" s="18" t="s">
        <v>27</v>
      </c>
      <c r="Z14" s="18" t="s">
        <v>28</v>
      </c>
      <c r="AA14" s="19" t="s">
        <v>29</v>
      </c>
    </row>
    <row r="15" spans="2:65" s="3" customFormat="1" ht="19.899999999999999" customHeight="1">
      <c r="B15" s="27"/>
      <c r="C15" s="28"/>
      <c r="D15" s="37" t="s">
        <v>9</v>
      </c>
      <c r="E15" s="37"/>
      <c r="F15" s="37"/>
      <c r="G15" s="37"/>
      <c r="H15" s="37"/>
      <c r="I15" s="37"/>
      <c r="J15" s="37"/>
      <c r="K15" s="37"/>
      <c r="L15" s="37"/>
      <c r="M15" s="37"/>
      <c r="N15" s="92">
        <f>BK15</f>
        <v>0</v>
      </c>
      <c r="O15" s="93"/>
      <c r="P15" s="93"/>
      <c r="Q15" s="93"/>
      <c r="R15" s="30"/>
      <c r="T15" s="31"/>
      <c r="U15" s="28"/>
      <c r="V15" s="28"/>
      <c r="W15" s="32">
        <f>SUM(W16:W25)</f>
        <v>0</v>
      </c>
      <c r="X15" s="28"/>
      <c r="Y15" s="32">
        <f>SUM(Y16:Y25)</f>
        <v>0</v>
      </c>
      <c r="Z15" s="28"/>
      <c r="AA15" s="33">
        <f>SUM(AA16:AA25)</f>
        <v>87.86</v>
      </c>
      <c r="AR15" s="34" t="s">
        <v>7</v>
      </c>
      <c r="AT15" s="35" t="s">
        <v>5</v>
      </c>
      <c r="AU15" s="35" t="s">
        <v>7</v>
      </c>
      <c r="AY15" s="34" t="s">
        <v>30</v>
      </c>
      <c r="BK15" s="36">
        <f>SUM(BK16:BK25)</f>
        <v>0</v>
      </c>
    </row>
    <row r="16" spans="2:65" s="1" customFormat="1" ht="38.25" customHeight="1">
      <c r="B16" s="21"/>
      <c r="C16" s="38">
        <v>1</v>
      </c>
      <c r="D16" s="38" t="s">
        <v>31</v>
      </c>
      <c r="E16" s="39" t="s">
        <v>34</v>
      </c>
      <c r="F16" s="81" t="s">
        <v>35</v>
      </c>
      <c r="G16" s="81"/>
      <c r="H16" s="81"/>
      <c r="I16" s="81"/>
      <c r="J16" s="40" t="s">
        <v>32</v>
      </c>
      <c r="K16" s="41">
        <v>35</v>
      </c>
      <c r="L16" s="82"/>
      <c r="M16" s="82"/>
      <c r="N16" s="83">
        <f>ROUND(L16*K16,2)</f>
        <v>0</v>
      </c>
      <c r="O16" s="83"/>
      <c r="P16" s="83"/>
      <c r="Q16" s="83"/>
      <c r="R16" s="22"/>
      <c r="T16" s="42" t="s">
        <v>0</v>
      </c>
      <c r="U16" s="8" t="s">
        <v>3</v>
      </c>
      <c r="V16" s="6"/>
      <c r="W16" s="43">
        <f t="shared" ref="W16:W25" si="0">V16*K16</f>
        <v>0</v>
      </c>
      <c r="X16" s="43">
        <v>0</v>
      </c>
      <c r="Y16" s="43">
        <f t="shared" ref="Y16:Y25" si="1">X16*K16</f>
        <v>0</v>
      </c>
      <c r="Z16" s="43">
        <v>0.316</v>
      </c>
      <c r="AA16" s="44">
        <f t="shared" ref="AA16:AA25" si="2">Z16*K16</f>
        <v>11.06</v>
      </c>
      <c r="AR16" s="4" t="s">
        <v>33</v>
      </c>
      <c r="AT16" s="4" t="s">
        <v>31</v>
      </c>
      <c r="AU16" s="4" t="s">
        <v>16</v>
      </c>
      <c r="AY16" s="4" t="s">
        <v>30</v>
      </c>
      <c r="BE16" s="20">
        <f t="shared" ref="BE16:BE25" si="3">IF(U16="základná",N16,0)</f>
        <v>0</v>
      </c>
      <c r="BF16" s="20">
        <f t="shared" ref="BF16:BF25" si="4">IF(U16="znížená",N16,0)</f>
        <v>0</v>
      </c>
      <c r="BG16" s="20">
        <f t="shared" ref="BG16:BG25" si="5">IF(U16="zákl. prenesená",N16,0)</f>
        <v>0</v>
      </c>
      <c r="BH16" s="20">
        <f t="shared" ref="BH16:BH25" si="6">IF(U16="zníž. prenesená",N16,0)</f>
        <v>0</v>
      </c>
      <c r="BI16" s="20">
        <f t="shared" ref="BI16:BI25" si="7">IF(U16="nulová",N16,0)</f>
        <v>0</v>
      </c>
      <c r="BJ16" s="4" t="s">
        <v>16</v>
      </c>
      <c r="BK16" s="20">
        <f t="shared" ref="BK16:BK25" si="8">ROUND(L16*K16,2)</f>
        <v>0</v>
      </c>
      <c r="BL16" s="4" t="s">
        <v>33</v>
      </c>
      <c r="BM16" s="4" t="s">
        <v>36</v>
      </c>
    </row>
    <row r="17" spans="2:65" s="1" customFormat="1" ht="38.25" customHeight="1">
      <c r="B17" s="21"/>
      <c r="C17" s="38">
        <v>2</v>
      </c>
      <c r="D17" s="38" t="s">
        <v>31</v>
      </c>
      <c r="E17" s="39" t="s">
        <v>38</v>
      </c>
      <c r="F17" s="81" t="s">
        <v>39</v>
      </c>
      <c r="G17" s="81"/>
      <c r="H17" s="81"/>
      <c r="I17" s="81"/>
      <c r="J17" s="40" t="s">
        <v>32</v>
      </c>
      <c r="K17" s="41">
        <v>120</v>
      </c>
      <c r="L17" s="82"/>
      <c r="M17" s="82"/>
      <c r="N17" s="83">
        <f t="shared" ref="N17:N25" si="9">ROUND(L17*K17,2)</f>
        <v>0</v>
      </c>
      <c r="O17" s="83"/>
      <c r="P17" s="83"/>
      <c r="Q17" s="83"/>
      <c r="R17" s="22"/>
      <c r="T17" s="42" t="s">
        <v>0</v>
      </c>
      <c r="U17" s="8" t="s">
        <v>3</v>
      </c>
      <c r="V17" s="6"/>
      <c r="W17" s="43">
        <f t="shared" si="0"/>
        <v>0</v>
      </c>
      <c r="X17" s="43">
        <v>0</v>
      </c>
      <c r="Y17" s="43">
        <f t="shared" si="1"/>
        <v>0</v>
      </c>
      <c r="Z17" s="43">
        <v>0.24</v>
      </c>
      <c r="AA17" s="44">
        <f t="shared" si="2"/>
        <v>28.799999999999997</v>
      </c>
      <c r="AR17" s="4" t="s">
        <v>33</v>
      </c>
      <c r="AT17" s="4" t="s">
        <v>31</v>
      </c>
      <c r="AU17" s="4" t="s">
        <v>16</v>
      </c>
      <c r="AY17" s="4" t="s">
        <v>30</v>
      </c>
      <c r="BE17" s="20">
        <f t="shared" si="3"/>
        <v>0</v>
      </c>
      <c r="BF17" s="20">
        <f t="shared" si="4"/>
        <v>0</v>
      </c>
      <c r="BG17" s="20">
        <f t="shared" si="5"/>
        <v>0</v>
      </c>
      <c r="BH17" s="20">
        <f t="shared" si="6"/>
        <v>0</v>
      </c>
      <c r="BI17" s="20">
        <f t="shared" si="7"/>
        <v>0</v>
      </c>
      <c r="BJ17" s="4" t="s">
        <v>16</v>
      </c>
      <c r="BK17" s="20">
        <f t="shared" si="8"/>
        <v>0</v>
      </c>
      <c r="BL17" s="4" t="s">
        <v>33</v>
      </c>
      <c r="BM17" s="4" t="s">
        <v>40</v>
      </c>
    </row>
    <row r="18" spans="2:65" s="1" customFormat="1" ht="38.25" customHeight="1">
      <c r="B18" s="21"/>
      <c r="C18" s="38">
        <v>3</v>
      </c>
      <c r="D18" s="38" t="s">
        <v>31</v>
      </c>
      <c r="E18" s="39" t="s">
        <v>41</v>
      </c>
      <c r="F18" s="81" t="s">
        <v>42</v>
      </c>
      <c r="G18" s="81"/>
      <c r="H18" s="81"/>
      <c r="I18" s="81"/>
      <c r="J18" s="40" t="s">
        <v>32</v>
      </c>
      <c r="K18" s="41">
        <v>120</v>
      </c>
      <c r="L18" s="82"/>
      <c r="M18" s="82"/>
      <c r="N18" s="83">
        <f t="shared" si="9"/>
        <v>0</v>
      </c>
      <c r="O18" s="83"/>
      <c r="P18" s="83"/>
      <c r="Q18" s="83"/>
      <c r="R18" s="22"/>
      <c r="T18" s="42" t="s">
        <v>0</v>
      </c>
      <c r="U18" s="8" t="s">
        <v>3</v>
      </c>
      <c r="V18" s="6"/>
      <c r="W18" s="43">
        <f t="shared" si="0"/>
        <v>0</v>
      </c>
      <c r="X18" s="43">
        <v>0</v>
      </c>
      <c r="Y18" s="43">
        <f t="shared" si="1"/>
        <v>0</v>
      </c>
      <c r="Z18" s="43">
        <v>0.4</v>
      </c>
      <c r="AA18" s="44">
        <f t="shared" si="2"/>
        <v>48</v>
      </c>
      <c r="AR18" s="4" t="s">
        <v>33</v>
      </c>
      <c r="AT18" s="4" t="s">
        <v>31</v>
      </c>
      <c r="AU18" s="4" t="s">
        <v>16</v>
      </c>
      <c r="AY18" s="4" t="s">
        <v>30</v>
      </c>
      <c r="BE18" s="20">
        <f t="shared" si="3"/>
        <v>0</v>
      </c>
      <c r="BF18" s="20">
        <f t="shared" si="4"/>
        <v>0</v>
      </c>
      <c r="BG18" s="20">
        <f t="shared" si="5"/>
        <v>0</v>
      </c>
      <c r="BH18" s="20">
        <f t="shared" si="6"/>
        <v>0</v>
      </c>
      <c r="BI18" s="20">
        <f t="shared" si="7"/>
        <v>0</v>
      </c>
      <c r="BJ18" s="4" t="s">
        <v>16</v>
      </c>
      <c r="BK18" s="20">
        <f t="shared" si="8"/>
        <v>0</v>
      </c>
      <c r="BL18" s="4" t="s">
        <v>33</v>
      </c>
      <c r="BM18" s="4" t="s">
        <v>43</v>
      </c>
    </row>
    <row r="19" spans="2:65" s="1" customFormat="1" ht="25.5" customHeight="1">
      <c r="B19" s="21"/>
      <c r="C19" s="38">
        <v>4</v>
      </c>
      <c r="D19" s="38" t="s">
        <v>31</v>
      </c>
      <c r="E19" s="39" t="s">
        <v>44</v>
      </c>
      <c r="F19" s="81" t="s">
        <v>45</v>
      </c>
      <c r="G19" s="81"/>
      <c r="H19" s="81"/>
      <c r="I19" s="81"/>
      <c r="J19" s="40" t="s">
        <v>46</v>
      </c>
      <c r="K19" s="41">
        <v>25</v>
      </c>
      <c r="L19" s="82"/>
      <c r="M19" s="82"/>
      <c r="N19" s="83">
        <f t="shared" si="9"/>
        <v>0</v>
      </c>
      <c r="O19" s="83"/>
      <c r="P19" s="83"/>
      <c r="Q19" s="83"/>
      <c r="R19" s="22"/>
      <c r="T19" s="42" t="s">
        <v>0</v>
      </c>
      <c r="U19" s="8" t="s">
        <v>3</v>
      </c>
      <c r="V19" s="6"/>
      <c r="W19" s="43">
        <f t="shared" si="0"/>
        <v>0</v>
      </c>
      <c r="X19" s="43">
        <v>0</v>
      </c>
      <c r="Y19" s="43">
        <f t="shared" si="1"/>
        <v>0</v>
      </c>
      <c r="Z19" s="43">
        <v>0</v>
      </c>
      <c r="AA19" s="44">
        <f t="shared" si="2"/>
        <v>0</v>
      </c>
      <c r="AR19" s="4" t="s">
        <v>33</v>
      </c>
      <c r="AT19" s="4" t="s">
        <v>31</v>
      </c>
      <c r="AU19" s="4" t="s">
        <v>16</v>
      </c>
      <c r="AY19" s="4" t="s">
        <v>30</v>
      </c>
      <c r="BE19" s="20">
        <f t="shared" si="3"/>
        <v>0</v>
      </c>
      <c r="BF19" s="20">
        <f t="shared" si="4"/>
        <v>0</v>
      </c>
      <c r="BG19" s="20">
        <f t="shared" si="5"/>
        <v>0</v>
      </c>
      <c r="BH19" s="20">
        <f t="shared" si="6"/>
        <v>0</v>
      </c>
      <c r="BI19" s="20">
        <f t="shared" si="7"/>
        <v>0</v>
      </c>
      <c r="BJ19" s="4" t="s">
        <v>16</v>
      </c>
      <c r="BK19" s="20">
        <f t="shared" si="8"/>
        <v>0</v>
      </c>
      <c r="BL19" s="4" t="s">
        <v>33</v>
      </c>
      <c r="BM19" s="4" t="s">
        <v>47</v>
      </c>
    </row>
    <row r="20" spans="2:65" s="1" customFormat="1" ht="25.5" customHeight="1">
      <c r="B20" s="21"/>
      <c r="C20" s="38">
        <v>5</v>
      </c>
      <c r="D20" s="38" t="s">
        <v>31</v>
      </c>
      <c r="E20" s="39" t="s">
        <v>48</v>
      </c>
      <c r="F20" s="81" t="s">
        <v>49</v>
      </c>
      <c r="G20" s="81"/>
      <c r="H20" s="81"/>
      <c r="I20" s="81"/>
      <c r="J20" s="40" t="s">
        <v>46</v>
      </c>
      <c r="K20" s="41">
        <v>60</v>
      </c>
      <c r="L20" s="82"/>
      <c r="M20" s="82"/>
      <c r="N20" s="83">
        <f t="shared" si="9"/>
        <v>0</v>
      </c>
      <c r="O20" s="83"/>
      <c r="P20" s="83"/>
      <c r="Q20" s="83"/>
      <c r="R20" s="22"/>
      <c r="T20" s="42" t="s">
        <v>0</v>
      </c>
      <c r="U20" s="8" t="s">
        <v>3</v>
      </c>
      <c r="V20" s="6"/>
      <c r="W20" s="43">
        <f t="shared" si="0"/>
        <v>0</v>
      </c>
      <c r="X20" s="43">
        <v>0</v>
      </c>
      <c r="Y20" s="43">
        <f t="shared" si="1"/>
        <v>0</v>
      </c>
      <c r="Z20" s="43">
        <v>0</v>
      </c>
      <c r="AA20" s="44">
        <f t="shared" si="2"/>
        <v>0</v>
      </c>
      <c r="AR20" s="4" t="s">
        <v>33</v>
      </c>
      <c r="AT20" s="4" t="s">
        <v>31</v>
      </c>
      <c r="AU20" s="4" t="s">
        <v>16</v>
      </c>
      <c r="AY20" s="4" t="s">
        <v>30</v>
      </c>
      <c r="BE20" s="20">
        <f t="shared" si="3"/>
        <v>0</v>
      </c>
      <c r="BF20" s="20">
        <f t="shared" si="4"/>
        <v>0</v>
      </c>
      <c r="BG20" s="20">
        <f t="shared" si="5"/>
        <v>0</v>
      </c>
      <c r="BH20" s="20">
        <f t="shared" si="6"/>
        <v>0</v>
      </c>
      <c r="BI20" s="20">
        <f t="shared" si="7"/>
        <v>0</v>
      </c>
      <c r="BJ20" s="4" t="s">
        <v>16</v>
      </c>
      <c r="BK20" s="20">
        <f t="shared" si="8"/>
        <v>0</v>
      </c>
      <c r="BL20" s="4" t="s">
        <v>33</v>
      </c>
      <c r="BM20" s="4" t="s">
        <v>50</v>
      </c>
    </row>
    <row r="21" spans="2:65" s="1" customFormat="1" ht="38.25" customHeight="1">
      <c r="B21" s="21"/>
      <c r="C21" s="38">
        <v>6</v>
      </c>
      <c r="D21" s="38" t="s">
        <v>31</v>
      </c>
      <c r="E21" s="39" t="s">
        <v>51</v>
      </c>
      <c r="F21" s="81" t="s">
        <v>52</v>
      </c>
      <c r="G21" s="81"/>
      <c r="H21" s="81"/>
      <c r="I21" s="81"/>
      <c r="J21" s="40" t="s">
        <v>46</v>
      </c>
      <c r="K21" s="41">
        <v>85</v>
      </c>
      <c r="L21" s="82"/>
      <c r="M21" s="82"/>
      <c r="N21" s="83">
        <f t="shared" si="9"/>
        <v>0</v>
      </c>
      <c r="O21" s="83"/>
      <c r="P21" s="83"/>
      <c r="Q21" s="83"/>
      <c r="R21" s="22"/>
      <c r="T21" s="42" t="s">
        <v>0</v>
      </c>
      <c r="U21" s="8" t="s">
        <v>3</v>
      </c>
      <c r="V21" s="6"/>
      <c r="W21" s="43">
        <f t="shared" si="0"/>
        <v>0</v>
      </c>
      <c r="X21" s="43">
        <v>0</v>
      </c>
      <c r="Y21" s="43">
        <f t="shared" si="1"/>
        <v>0</v>
      </c>
      <c r="Z21" s="43">
        <v>0</v>
      </c>
      <c r="AA21" s="44">
        <f t="shared" si="2"/>
        <v>0</v>
      </c>
      <c r="AR21" s="4" t="s">
        <v>33</v>
      </c>
      <c r="AT21" s="4" t="s">
        <v>31</v>
      </c>
      <c r="AU21" s="4" t="s">
        <v>16</v>
      </c>
      <c r="AY21" s="4" t="s">
        <v>30</v>
      </c>
      <c r="BE21" s="20">
        <f t="shared" si="3"/>
        <v>0</v>
      </c>
      <c r="BF21" s="20">
        <f t="shared" si="4"/>
        <v>0</v>
      </c>
      <c r="BG21" s="20">
        <f t="shared" si="5"/>
        <v>0</v>
      </c>
      <c r="BH21" s="20">
        <f t="shared" si="6"/>
        <v>0</v>
      </c>
      <c r="BI21" s="20">
        <f t="shared" si="7"/>
        <v>0</v>
      </c>
      <c r="BJ21" s="4" t="s">
        <v>16</v>
      </c>
      <c r="BK21" s="20">
        <f t="shared" si="8"/>
        <v>0</v>
      </c>
      <c r="BL21" s="4" t="s">
        <v>33</v>
      </c>
      <c r="BM21" s="4" t="s">
        <v>53</v>
      </c>
    </row>
    <row r="22" spans="2:65" s="1" customFormat="1" ht="51" customHeight="1">
      <c r="B22" s="21"/>
      <c r="C22" s="38">
        <v>7</v>
      </c>
      <c r="D22" s="38" t="s">
        <v>31</v>
      </c>
      <c r="E22" s="39" t="s">
        <v>55</v>
      </c>
      <c r="F22" s="81" t="s">
        <v>56</v>
      </c>
      <c r="G22" s="81"/>
      <c r="H22" s="81"/>
      <c r="I22" s="81"/>
      <c r="J22" s="40" t="s">
        <v>46</v>
      </c>
      <c r="K22" s="41">
        <v>85</v>
      </c>
      <c r="L22" s="82"/>
      <c r="M22" s="82"/>
      <c r="N22" s="83">
        <f t="shared" si="9"/>
        <v>0</v>
      </c>
      <c r="O22" s="83"/>
      <c r="P22" s="83"/>
      <c r="Q22" s="83"/>
      <c r="R22" s="22"/>
      <c r="T22" s="42" t="s">
        <v>0</v>
      </c>
      <c r="U22" s="8" t="s">
        <v>3</v>
      </c>
      <c r="V22" s="6"/>
      <c r="W22" s="43">
        <f t="shared" si="0"/>
        <v>0</v>
      </c>
      <c r="X22" s="43">
        <v>0</v>
      </c>
      <c r="Y22" s="43">
        <f t="shared" si="1"/>
        <v>0</v>
      </c>
      <c r="Z22" s="43">
        <v>0</v>
      </c>
      <c r="AA22" s="44">
        <f t="shared" si="2"/>
        <v>0</v>
      </c>
      <c r="AR22" s="4" t="s">
        <v>33</v>
      </c>
      <c r="AT22" s="4" t="s">
        <v>31</v>
      </c>
      <c r="AU22" s="4" t="s">
        <v>16</v>
      </c>
      <c r="AY22" s="4" t="s">
        <v>30</v>
      </c>
      <c r="BE22" s="20">
        <f t="shared" si="3"/>
        <v>0</v>
      </c>
      <c r="BF22" s="20">
        <f t="shared" si="4"/>
        <v>0</v>
      </c>
      <c r="BG22" s="20">
        <f t="shared" si="5"/>
        <v>0</v>
      </c>
      <c r="BH22" s="20">
        <f t="shared" si="6"/>
        <v>0</v>
      </c>
      <c r="BI22" s="20">
        <f t="shared" si="7"/>
        <v>0</v>
      </c>
      <c r="BJ22" s="4" t="s">
        <v>16</v>
      </c>
      <c r="BK22" s="20">
        <f t="shared" si="8"/>
        <v>0</v>
      </c>
      <c r="BL22" s="4" t="s">
        <v>33</v>
      </c>
      <c r="BM22" s="4" t="s">
        <v>57</v>
      </c>
    </row>
    <row r="23" spans="2:65" s="1" customFormat="1" ht="16.5" customHeight="1">
      <c r="B23" s="21"/>
      <c r="C23" s="38">
        <v>8</v>
      </c>
      <c r="D23" s="38" t="s">
        <v>31</v>
      </c>
      <c r="E23" s="39" t="s">
        <v>58</v>
      </c>
      <c r="F23" s="81" t="s">
        <v>59</v>
      </c>
      <c r="G23" s="81"/>
      <c r="H23" s="81"/>
      <c r="I23" s="81"/>
      <c r="J23" s="40" t="s">
        <v>46</v>
      </c>
      <c r="K23" s="41">
        <v>85</v>
      </c>
      <c r="L23" s="82"/>
      <c r="M23" s="82"/>
      <c r="N23" s="83">
        <f t="shared" si="9"/>
        <v>0</v>
      </c>
      <c r="O23" s="83"/>
      <c r="P23" s="83"/>
      <c r="Q23" s="83"/>
      <c r="R23" s="22"/>
      <c r="T23" s="42" t="s">
        <v>0</v>
      </c>
      <c r="U23" s="8" t="s">
        <v>3</v>
      </c>
      <c r="V23" s="6"/>
      <c r="W23" s="43">
        <f t="shared" si="0"/>
        <v>0</v>
      </c>
      <c r="X23" s="43">
        <v>0</v>
      </c>
      <c r="Y23" s="43">
        <f t="shared" si="1"/>
        <v>0</v>
      </c>
      <c r="Z23" s="43">
        <v>0</v>
      </c>
      <c r="AA23" s="44">
        <f t="shared" si="2"/>
        <v>0</v>
      </c>
      <c r="AR23" s="4" t="s">
        <v>33</v>
      </c>
      <c r="AT23" s="4" t="s">
        <v>31</v>
      </c>
      <c r="AU23" s="4" t="s">
        <v>16</v>
      </c>
      <c r="AY23" s="4" t="s">
        <v>30</v>
      </c>
      <c r="BE23" s="20">
        <f t="shared" si="3"/>
        <v>0</v>
      </c>
      <c r="BF23" s="20">
        <f t="shared" si="4"/>
        <v>0</v>
      </c>
      <c r="BG23" s="20">
        <f t="shared" si="5"/>
        <v>0</v>
      </c>
      <c r="BH23" s="20">
        <f t="shared" si="6"/>
        <v>0</v>
      </c>
      <c r="BI23" s="20">
        <f t="shared" si="7"/>
        <v>0</v>
      </c>
      <c r="BJ23" s="4" t="s">
        <v>16</v>
      </c>
      <c r="BK23" s="20">
        <f t="shared" si="8"/>
        <v>0</v>
      </c>
      <c r="BL23" s="4" t="s">
        <v>33</v>
      </c>
      <c r="BM23" s="4" t="s">
        <v>60</v>
      </c>
    </row>
    <row r="24" spans="2:65" s="1" customFormat="1" ht="25.5" customHeight="1">
      <c r="B24" s="21"/>
      <c r="C24" s="38">
        <v>9</v>
      </c>
      <c r="D24" s="38" t="s">
        <v>31</v>
      </c>
      <c r="E24" s="39" t="s">
        <v>61</v>
      </c>
      <c r="F24" s="81" t="s">
        <v>62</v>
      </c>
      <c r="G24" s="81"/>
      <c r="H24" s="81"/>
      <c r="I24" s="81"/>
      <c r="J24" s="40" t="s">
        <v>63</v>
      </c>
      <c r="K24" s="41">
        <v>45</v>
      </c>
      <c r="L24" s="82"/>
      <c r="M24" s="82"/>
      <c r="N24" s="83">
        <f t="shared" si="9"/>
        <v>0</v>
      </c>
      <c r="O24" s="83"/>
      <c r="P24" s="83"/>
      <c r="Q24" s="83"/>
      <c r="R24" s="22"/>
      <c r="T24" s="42" t="s">
        <v>0</v>
      </c>
      <c r="U24" s="8" t="s">
        <v>3</v>
      </c>
      <c r="V24" s="6"/>
      <c r="W24" s="43">
        <f t="shared" si="0"/>
        <v>0</v>
      </c>
      <c r="X24" s="43">
        <v>0</v>
      </c>
      <c r="Y24" s="43">
        <f t="shared" si="1"/>
        <v>0</v>
      </c>
      <c r="Z24" s="43">
        <v>0</v>
      </c>
      <c r="AA24" s="44">
        <f t="shared" si="2"/>
        <v>0</v>
      </c>
      <c r="AR24" s="4" t="s">
        <v>33</v>
      </c>
      <c r="AT24" s="4" t="s">
        <v>31</v>
      </c>
      <c r="AU24" s="4" t="s">
        <v>16</v>
      </c>
      <c r="AY24" s="4" t="s">
        <v>30</v>
      </c>
      <c r="BE24" s="20">
        <f t="shared" si="3"/>
        <v>0</v>
      </c>
      <c r="BF24" s="20">
        <f t="shared" si="4"/>
        <v>0</v>
      </c>
      <c r="BG24" s="20">
        <f t="shared" si="5"/>
        <v>0</v>
      </c>
      <c r="BH24" s="20">
        <f t="shared" si="6"/>
        <v>0</v>
      </c>
      <c r="BI24" s="20">
        <f t="shared" si="7"/>
        <v>0</v>
      </c>
      <c r="BJ24" s="4" t="s">
        <v>16</v>
      </c>
      <c r="BK24" s="20">
        <f t="shared" si="8"/>
        <v>0</v>
      </c>
      <c r="BL24" s="4" t="s">
        <v>33</v>
      </c>
      <c r="BM24" s="4" t="s">
        <v>64</v>
      </c>
    </row>
    <row r="25" spans="2:65" s="1" customFormat="1" ht="25.5" customHeight="1">
      <c r="B25" s="21"/>
      <c r="C25" s="38">
        <v>10</v>
      </c>
      <c r="D25" s="38" t="s">
        <v>31</v>
      </c>
      <c r="E25" s="39" t="s">
        <v>65</v>
      </c>
      <c r="F25" s="81" t="s">
        <v>66</v>
      </c>
      <c r="G25" s="81"/>
      <c r="H25" s="81"/>
      <c r="I25" s="81"/>
      <c r="J25" s="40" t="s">
        <v>32</v>
      </c>
      <c r="K25" s="41">
        <v>70</v>
      </c>
      <c r="L25" s="82"/>
      <c r="M25" s="82"/>
      <c r="N25" s="83">
        <f t="shared" si="9"/>
        <v>0</v>
      </c>
      <c r="O25" s="83"/>
      <c r="P25" s="83"/>
      <c r="Q25" s="83"/>
      <c r="R25" s="22"/>
      <c r="T25" s="42" t="s">
        <v>0</v>
      </c>
      <c r="U25" s="8" t="s">
        <v>3</v>
      </c>
      <c r="V25" s="6"/>
      <c r="W25" s="43">
        <f t="shared" si="0"/>
        <v>0</v>
      </c>
      <c r="X25" s="43">
        <v>0</v>
      </c>
      <c r="Y25" s="43">
        <f t="shared" si="1"/>
        <v>0</v>
      </c>
      <c r="Z25" s="43">
        <v>0</v>
      </c>
      <c r="AA25" s="44">
        <f t="shared" si="2"/>
        <v>0</v>
      </c>
      <c r="AR25" s="4" t="s">
        <v>33</v>
      </c>
      <c r="AT25" s="4" t="s">
        <v>31</v>
      </c>
      <c r="AU25" s="4" t="s">
        <v>16</v>
      </c>
      <c r="AY25" s="4" t="s">
        <v>30</v>
      </c>
      <c r="BE25" s="20">
        <f t="shared" si="3"/>
        <v>0</v>
      </c>
      <c r="BF25" s="20">
        <f t="shared" si="4"/>
        <v>0</v>
      </c>
      <c r="BG25" s="20">
        <f t="shared" si="5"/>
        <v>0</v>
      </c>
      <c r="BH25" s="20">
        <f t="shared" si="6"/>
        <v>0</v>
      </c>
      <c r="BI25" s="20">
        <f t="shared" si="7"/>
        <v>0</v>
      </c>
      <c r="BJ25" s="4" t="s">
        <v>16</v>
      </c>
      <c r="BK25" s="20">
        <f t="shared" si="8"/>
        <v>0</v>
      </c>
      <c r="BL25" s="4" t="s">
        <v>33</v>
      </c>
      <c r="BM25" s="4" t="s">
        <v>67</v>
      </c>
    </row>
    <row r="26" spans="2:65" s="3" customFormat="1" ht="29.85" customHeight="1">
      <c r="B26" s="27"/>
      <c r="C26" s="28"/>
      <c r="D26" s="37" t="s">
        <v>10</v>
      </c>
      <c r="E26" s="37"/>
      <c r="F26" s="37"/>
      <c r="G26" s="37"/>
      <c r="H26" s="37"/>
      <c r="I26" s="37"/>
      <c r="J26" s="37"/>
      <c r="K26" s="37"/>
      <c r="L26" s="37"/>
      <c r="M26" s="37"/>
      <c r="N26" s="94">
        <f>BK26</f>
        <v>0</v>
      </c>
      <c r="O26" s="95"/>
      <c r="P26" s="95"/>
      <c r="Q26" s="95"/>
      <c r="R26" s="30"/>
      <c r="T26" s="31"/>
      <c r="U26" s="28"/>
      <c r="V26" s="28"/>
      <c r="W26" s="32">
        <f>SUM(W27:W32)</f>
        <v>0</v>
      </c>
      <c r="X26" s="28"/>
      <c r="Y26" s="32">
        <f>SUM(Y27:Y32)</f>
        <v>441.499281</v>
      </c>
      <c r="Z26" s="28"/>
      <c r="AA26" s="33">
        <f>SUM(AA27:AA32)</f>
        <v>0</v>
      </c>
      <c r="AR26" s="34" t="s">
        <v>7</v>
      </c>
      <c r="AT26" s="35" t="s">
        <v>5</v>
      </c>
      <c r="AU26" s="35" t="s">
        <v>7</v>
      </c>
      <c r="AY26" s="34" t="s">
        <v>30</v>
      </c>
      <c r="BK26" s="36">
        <f>SUM(BK27:BK32)</f>
        <v>0</v>
      </c>
    </row>
    <row r="27" spans="2:65" s="1" customFormat="1" ht="25.5" customHeight="1">
      <c r="B27" s="21"/>
      <c r="C27" s="38">
        <v>11</v>
      </c>
      <c r="D27" s="38" t="s">
        <v>31</v>
      </c>
      <c r="E27" s="39" t="s">
        <v>68</v>
      </c>
      <c r="F27" s="81" t="s">
        <v>258</v>
      </c>
      <c r="G27" s="81"/>
      <c r="H27" s="81"/>
      <c r="I27" s="81"/>
      <c r="J27" s="40" t="s">
        <v>46</v>
      </c>
      <c r="K27" s="41">
        <v>6.7</v>
      </c>
      <c r="L27" s="82"/>
      <c r="M27" s="82"/>
      <c r="N27" s="83">
        <f t="shared" ref="N27:N32" si="10">ROUND(L27*K27,2)</f>
        <v>0</v>
      </c>
      <c r="O27" s="83"/>
      <c r="P27" s="83"/>
      <c r="Q27" s="83"/>
      <c r="R27" s="22"/>
      <c r="T27" s="42" t="s">
        <v>0</v>
      </c>
      <c r="U27" s="8" t="s">
        <v>3</v>
      </c>
      <c r="V27" s="6"/>
      <c r="W27" s="43">
        <f t="shared" ref="W27:W32" si="11">V27*K27</f>
        <v>0</v>
      </c>
      <c r="X27" s="43">
        <v>2.3132299999999999</v>
      </c>
      <c r="Y27" s="43">
        <f t="shared" ref="Y27:Y32" si="12">X27*K27</f>
        <v>15.498640999999999</v>
      </c>
      <c r="Z27" s="43">
        <v>0</v>
      </c>
      <c r="AA27" s="44">
        <f t="shared" ref="AA27:AA32" si="13">Z27*K27</f>
        <v>0</v>
      </c>
      <c r="AR27" s="4" t="s">
        <v>33</v>
      </c>
      <c r="AT27" s="4" t="s">
        <v>31</v>
      </c>
      <c r="AU27" s="4" t="s">
        <v>16</v>
      </c>
      <c r="AY27" s="4" t="s">
        <v>30</v>
      </c>
      <c r="BE27" s="20">
        <f t="shared" ref="BE27:BE32" si="14">IF(U27="základná",N27,0)</f>
        <v>0</v>
      </c>
      <c r="BF27" s="20">
        <f t="shared" ref="BF27:BF32" si="15">IF(U27="znížená",N27,0)</f>
        <v>0</v>
      </c>
      <c r="BG27" s="20">
        <f t="shared" ref="BG27:BG32" si="16">IF(U27="zákl. prenesená",N27,0)</f>
        <v>0</v>
      </c>
      <c r="BH27" s="20">
        <f t="shared" ref="BH27:BH32" si="17">IF(U27="zníž. prenesená",N27,0)</f>
        <v>0</v>
      </c>
      <c r="BI27" s="20">
        <f t="shared" ref="BI27:BI32" si="18">IF(U27="nulová",N27,0)</f>
        <v>0</v>
      </c>
      <c r="BJ27" s="4" t="s">
        <v>16</v>
      </c>
      <c r="BK27" s="20">
        <f t="shared" ref="BK27:BK32" si="19">ROUND(L27*K27,2)</f>
        <v>0</v>
      </c>
      <c r="BL27" s="4" t="s">
        <v>33</v>
      </c>
      <c r="BM27" s="4" t="s">
        <v>69</v>
      </c>
    </row>
    <row r="28" spans="2:65" s="1" customFormat="1" ht="25.5" customHeight="1">
      <c r="B28" s="21"/>
      <c r="C28" s="38">
        <v>12</v>
      </c>
      <c r="D28" s="38" t="s">
        <v>31</v>
      </c>
      <c r="E28" s="39" t="s">
        <v>70</v>
      </c>
      <c r="F28" s="81" t="s">
        <v>259</v>
      </c>
      <c r="G28" s="81"/>
      <c r="H28" s="81"/>
      <c r="I28" s="81"/>
      <c r="J28" s="40" t="s">
        <v>263</v>
      </c>
      <c r="K28" s="41">
        <v>30</v>
      </c>
      <c r="L28" s="82"/>
      <c r="M28" s="82"/>
      <c r="N28" s="83">
        <f t="shared" si="10"/>
        <v>0</v>
      </c>
      <c r="O28" s="83"/>
      <c r="P28" s="83"/>
      <c r="Q28" s="83"/>
      <c r="R28" s="22"/>
      <c r="T28" s="42" t="s">
        <v>0</v>
      </c>
      <c r="U28" s="8" t="s">
        <v>3</v>
      </c>
      <c r="V28" s="6"/>
      <c r="W28" s="43">
        <f t="shared" si="11"/>
        <v>0</v>
      </c>
      <c r="X28" s="43">
        <v>2.5138199999999999</v>
      </c>
      <c r="Y28" s="43">
        <f t="shared" si="12"/>
        <v>75.414599999999993</v>
      </c>
      <c r="Z28" s="43">
        <v>0</v>
      </c>
      <c r="AA28" s="44">
        <f t="shared" si="13"/>
        <v>0</v>
      </c>
      <c r="AR28" s="4" t="s">
        <v>33</v>
      </c>
      <c r="AT28" s="4" t="s">
        <v>31</v>
      </c>
      <c r="AU28" s="4" t="s">
        <v>16</v>
      </c>
      <c r="AY28" s="4" t="s">
        <v>30</v>
      </c>
      <c r="BE28" s="20">
        <f t="shared" si="14"/>
        <v>0</v>
      </c>
      <c r="BF28" s="20">
        <f t="shared" si="15"/>
        <v>0</v>
      </c>
      <c r="BG28" s="20">
        <f t="shared" si="16"/>
        <v>0</v>
      </c>
      <c r="BH28" s="20">
        <f t="shared" si="17"/>
        <v>0</v>
      </c>
      <c r="BI28" s="20">
        <f t="shared" si="18"/>
        <v>0</v>
      </c>
      <c r="BJ28" s="4" t="s">
        <v>16</v>
      </c>
      <c r="BK28" s="20">
        <f t="shared" si="19"/>
        <v>0</v>
      </c>
      <c r="BL28" s="4" t="s">
        <v>33</v>
      </c>
      <c r="BM28" s="4" t="s">
        <v>71</v>
      </c>
    </row>
    <row r="29" spans="2:65" s="1" customFormat="1" ht="25.5" customHeight="1">
      <c r="B29" s="21"/>
      <c r="C29" s="38">
        <v>13</v>
      </c>
      <c r="D29" s="38" t="s">
        <v>31</v>
      </c>
      <c r="E29" s="39" t="s">
        <v>72</v>
      </c>
      <c r="F29" s="81" t="s">
        <v>267</v>
      </c>
      <c r="G29" s="81"/>
      <c r="H29" s="81"/>
      <c r="I29" s="81"/>
      <c r="J29" s="40" t="s">
        <v>260</v>
      </c>
      <c r="K29" s="41">
        <v>2</v>
      </c>
      <c r="L29" s="82"/>
      <c r="M29" s="82"/>
      <c r="N29" s="83">
        <f t="shared" si="10"/>
        <v>0</v>
      </c>
      <c r="O29" s="83"/>
      <c r="P29" s="83"/>
      <c r="Q29" s="83"/>
      <c r="R29" s="22"/>
      <c r="T29" s="42" t="s">
        <v>0</v>
      </c>
      <c r="U29" s="8" t="s">
        <v>3</v>
      </c>
      <c r="V29" s="6"/>
      <c r="W29" s="43">
        <f t="shared" si="11"/>
        <v>0</v>
      </c>
      <c r="X29" s="43">
        <v>4.0699999999999998E-3</v>
      </c>
      <c r="Y29" s="43">
        <f t="shared" si="12"/>
        <v>8.1399999999999997E-3</v>
      </c>
      <c r="Z29" s="43">
        <v>0</v>
      </c>
      <c r="AA29" s="44">
        <f t="shared" si="13"/>
        <v>0</v>
      </c>
      <c r="AR29" s="4" t="s">
        <v>33</v>
      </c>
      <c r="AT29" s="4" t="s">
        <v>31</v>
      </c>
      <c r="AU29" s="4" t="s">
        <v>16</v>
      </c>
      <c r="AY29" s="4" t="s">
        <v>30</v>
      </c>
      <c r="BE29" s="20">
        <f t="shared" si="14"/>
        <v>0</v>
      </c>
      <c r="BF29" s="20">
        <f t="shared" si="15"/>
        <v>0</v>
      </c>
      <c r="BG29" s="20">
        <f t="shared" si="16"/>
        <v>0</v>
      </c>
      <c r="BH29" s="20">
        <f t="shared" si="17"/>
        <v>0</v>
      </c>
      <c r="BI29" s="20">
        <f t="shared" si="18"/>
        <v>0</v>
      </c>
      <c r="BJ29" s="4" t="s">
        <v>16</v>
      </c>
      <c r="BK29" s="20">
        <f t="shared" si="19"/>
        <v>0</v>
      </c>
      <c r="BL29" s="4" t="s">
        <v>33</v>
      </c>
      <c r="BM29" s="4" t="s">
        <v>73</v>
      </c>
    </row>
    <row r="30" spans="2:65" s="1" customFormat="1" ht="25.5" customHeight="1">
      <c r="B30" s="21"/>
      <c r="C30" s="38">
        <v>14</v>
      </c>
      <c r="D30" s="38" t="s">
        <v>31</v>
      </c>
      <c r="E30" s="39" t="s">
        <v>74</v>
      </c>
      <c r="F30" s="81" t="s">
        <v>261</v>
      </c>
      <c r="G30" s="81"/>
      <c r="H30" s="81"/>
      <c r="I30" s="81"/>
      <c r="J30" s="40" t="s">
        <v>46</v>
      </c>
      <c r="K30" s="41">
        <v>15</v>
      </c>
      <c r="L30" s="82"/>
      <c r="M30" s="82"/>
      <c r="N30" s="83">
        <f t="shared" si="10"/>
        <v>0</v>
      </c>
      <c r="O30" s="83"/>
      <c r="P30" s="83"/>
      <c r="Q30" s="83"/>
      <c r="R30" s="22"/>
      <c r="T30" s="42" t="s">
        <v>0</v>
      </c>
      <c r="U30" s="8" t="s">
        <v>3</v>
      </c>
      <c r="V30" s="6"/>
      <c r="W30" s="43">
        <f t="shared" si="11"/>
        <v>0</v>
      </c>
      <c r="X30" s="43">
        <v>0</v>
      </c>
      <c r="Y30" s="43">
        <f t="shared" si="12"/>
        <v>0</v>
      </c>
      <c r="Z30" s="43">
        <v>0</v>
      </c>
      <c r="AA30" s="44">
        <f t="shared" si="13"/>
        <v>0</v>
      </c>
      <c r="AR30" s="4" t="s">
        <v>33</v>
      </c>
      <c r="AT30" s="4" t="s">
        <v>31</v>
      </c>
      <c r="AU30" s="4" t="s">
        <v>16</v>
      </c>
      <c r="AY30" s="4" t="s">
        <v>30</v>
      </c>
      <c r="BE30" s="20">
        <f t="shared" si="14"/>
        <v>0</v>
      </c>
      <c r="BF30" s="20">
        <f t="shared" si="15"/>
        <v>0</v>
      </c>
      <c r="BG30" s="20">
        <f t="shared" si="16"/>
        <v>0</v>
      </c>
      <c r="BH30" s="20">
        <f t="shared" si="17"/>
        <v>0</v>
      </c>
      <c r="BI30" s="20">
        <f t="shared" si="18"/>
        <v>0</v>
      </c>
      <c r="BJ30" s="4" t="s">
        <v>16</v>
      </c>
      <c r="BK30" s="20">
        <f t="shared" si="19"/>
        <v>0</v>
      </c>
      <c r="BL30" s="4" t="s">
        <v>33</v>
      </c>
      <c r="BM30" s="4" t="s">
        <v>75</v>
      </c>
    </row>
    <row r="31" spans="2:65" s="1" customFormat="1" ht="38.25" customHeight="1">
      <c r="B31" s="21"/>
      <c r="C31" s="38">
        <v>15</v>
      </c>
      <c r="D31" s="38" t="s">
        <v>31</v>
      </c>
      <c r="E31" s="39" t="s">
        <v>76</v>
      </c>
      <c r="F31" s="81" t="s">
        <v>262</v>
      </c>
      <c r="G31" s="81"/>
      <c r="H31" s="81"/>
      <c r="I31" s="81"/>
      <c r="J31" s="40" t="s">
        <v>263</v>
      </c>
      <c r="K31" s="41">
        <v>30</v>
      </c>
      <c r="L31" s="82"/>
      <c r="M31" s="82"/>
      <c r="N31" s="83">
        <f t="shared" si="10"/>
        <v>0</v>
      </c>
      <c r="O31" s="83"/>
      <c r="P31" s="83"/>
      <c r="Q31" s="83"/>
      <c r="R31" s="22"/>
      <c r="T31" s="42" t="s">
        <v>0</v>
      </c>
      <c r="U31" s="8" t="s">
        <v>3</v>
      </c>
      <c r="V31" s="6"/>
      <c r="W31" s="43">
        <f t="shared" si="11"/>
        <v>0</v>
      </c>
      <c r="X31" s="43">
        <v>8.7799999999999996E-3</v>
      </c>
      <c r="Y31" s="43">
        <f t="shared" si="12"/>
        <v>0.26339999999999997</v>
      </c>
      <c r="Z31" s="43">
        <v>0</v>
      </c>
      <c r="AA31" s="44">
        <f t="shared" si="13"/>
        <v>0</v>
      </c>
      <c r="AR31" s="4" t="s">
        <v>33</v>
      </c>
      <c r="AT31" s="4" t="s">
        <v>31</v>
      </c>
      <c r="AU31" s="4" t="s">
        <v>16</v>
      </c>
      <c r="AY31" s="4" t="s">
        <v>30</v>
      </c>
      <c r="BE31" s="20">
        <f t="shared" si="14"/>
        <v>0</v>
      </c>
      <c r="BF31" s="20">
        <f t="shared" si="15"/>
        <v>0</v>
      </c>
      <c r="BG31" s="20">
        <f t="shared" si="16"/>
        <v>0</v>
      </c>
      <c r="BH31" s="20">
        <f t="shared" si="17"/>
        <v>0</v>
      </c>
      <c r="BI31" s="20">
        <f t="shared" si="18"/>
        <v>0</v>
      </c>
      <c r="BJ31" s="4" t="s">
        <v>16</v>
      </c>
      <c r="BK31" s="20">
        <f t="shared" si="19"/>
        <v>0</v>
      </c>
      <c r="BL31" s="4" t="s">
        <v>33</v>
      </c>
      <c r="BM31" s="4" t="s">
        <v>77</v>
      </c>
    </row>
    <row r="32" spans="2:65" s="1" customFormat="1" ht="25.5" customHeight="1">
      <c r="B32" s="21"/>
      <c r="C32" s="38">
        <v>16</v>
      </c>
      <c r="D32" s="38" t="s">
        <v>31</v>
      </c>
      <c r="E32" s="39" t="s">
        <v>78</v>
      </c>
      <c r="F32" s="81" t="s">
        <v>264</v>
      </c>
      <c r="G32" s="81"/>
      <c r="H32" s="81"/>
      <c r="I32" s="81"/>
      <c r="J32" s="40" t="s">
        <v>32</v>
      </c>
      <c r="K32" s="41">
        <v>150</v>
      </c>
      <c r="L32" s="82"/>
      <c r="M32" s="82"/>
      <c r="N32" s="83">
        <f t="shared" si="10"/>
        <v>0</v>
      </c>
      <c r="O32" s="83"/>
      <c r="P32" s="83"/>
      <c r="Q32" s="83"/>
      <c r="R32" s="22"/>
      <c r="T32" s="42" t="s">
        <v>0</v>
      </c>
      <c r="U32" s="8" t="s">
        <v>3</v>
      </c>
      <c r="V32" s="6"/>
      <c r="W32" s="43">
        <f t="shared" si="11"/>
        <v>0</v>
      </c>
      <c r="X32" s="43">
        <v>2.3354300000000001</v>
      </c>
      <c r="Y32" s="43">
        <f t="shared" si="12"/>
        <v>350.31450000000001</v>
      </c>
      <c r="Z32" s="43">
        <v>0</v>
      </c>
      <c r="AA32" s="44">
        <f t="shared" si="13"/>
        <v>0</v>
      </c>
      <c r="AR32" s="4" t="s">
        <v>33</v>
      </c>
      <c r="AT32" s="4" t="s">
        <v>31</v>
      </c>
      <c r="AU32" s="4" t="s">
        <v>16</v>
      </c>
      <c r="AY32" s="4" t="s">
        <v>30</v>
      </c>
      <c r="BE32" s="20">
        <f t="shared" si="14"/>
        <v>0</v>
      </c>
      <c r="BF32" s="20">
        <f t="shared" si="15"/>
        <v>0</v>
      </c>
      <c r="BG32" s="20">
        <f t="shared" si="16"/>
        <v>0</v>
      </c>
      <c r="BH32" s="20">
        <f t="shared" si="17"/>
        <v>0</v>
      </c>
      <c r="BI32" s="20">
        <f t="shared" si="18"/>
        <v>0</v>
      </c>
      <c r="BJ32" s="4" t="s">
        <v>16</v>
      </c>
      <c r="BK32" s="20">
        <f t="shared" si="19"/>
        <v>0</v>
      </c>
      <c r="BL32" s="4" t="s">
        <v>33</v>
      </c>
      <c r="BM32" s="4" t="s">
        <v>79</v>
      </c>
    </row>
    <row r="33" spans="2:65" s="3" customFormat="1" ht="29.85" customHeight="1">
      <c r="B33" s="27"/>
      <c r="C33" s="28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96"/>
      <c r="O33" s="97"/>
      <c r="P33" s="97"/>
      <c r="Q33" s="97"/>
      <c r="R33" s="30"/>
      <c r="T33" s="31"/>
      <c r="U33" s="28"/>
      <c r="V33" s="28"/>
      <c r="W33" s="32" t="e">
        <f>SUM(#REF!)</f>
        <v>#REF!</v>
      </c>
      <c r="X33" s="28"/>
      <c r="Y33" s="32" t="e">
        <f>SUM(#REF!)</f>
        <v>#REF!</v>
      </c>
      <c r="Z33" s="28"/>
      <c r="AA33" s="33" t="e">
        <f>SUM(#REF!)</f>
        <v>#REF!</v>
      </c>
      <c r="AR33" s="34" t="s">
        <v>7</v>
      </c>
      <c r="AT33" s="35" t="s">
        <v>5</v>
      </c>
      <c r="AU33" s="35" t="s">
        <v>7</v>
      </c>
      <c r="AY33" s="34" t="s">
        <v>30</v>
      </c>
      <c r="BK33" s="36" t="e">
        <f>SUM(#REF!)</f>
        <v>#REF!</v>
      </c>
    </row>
    <row r="34" spans="2:65" s="3" customFormat="1" ht="29.85" customHeight="1">
      <c r="B34" s="27"/>
      <c r="C34" s="28"/>
      <c r="D34" s="37" t="s">
        <v>11</v>
      </c>
      <c r="E34" s="37"/>
      <c r="F34" s="37"/>
      <c r="G34" s="37"/>
      <c r="H34" s="37"/>
      <c r="I34" s="37"/>
      <c r="J34" s="37"/>
      <c r="K34" s="37"/>
      <c r="L34" s="37"/>
      <c r="M34" s="37"/>
      <c r="N34" s="92">
        <f>BK34</f>
        <v>0</v>
      </c>
      <c r="O34" s="93"/>
      <c r="P34" s="93"/>
      <c r="Q34" s="93"/>
      <c r="R34" s="30"/>
      <c r="T34" s="31"/>
      <c r="U34" s="28"/>
      <c r="V34" s="28"/>
      <c r="W34" s="32">
        <f>SUM(W35:W42)</f>
        <v>0</v>
      </c>
      <c r="X34" s="28"/>
      <c r="Y34" s="32">
        <f>SUM(Y35:Y42)</f>
        <v>159.45640799999998</v>
      </c>
      <c r="Z34" s="28"/>
      <c r="AA34" s="33">
        <f>SUM(AA35:AA42)</f>
        <v>0</v>
      </c>
      <c r="AR34" s="34" t="s">
        <v>7</v>
      </c>
      <c r="AT34" s="35" t="s">
        <v>5</v>
      </c>
      <c r="AU34" s="35" t="s">
        <v>7</v>
      </c>
      <c r="AY34" s="34" t="s">
        <v>30</v>
      </c>
      <c r="BK34" s="36">
        <f>SUM(BK35:BK42)</f>
        <v>0</v>
      </c>
    </row>
    <row r="35" spans="2:65" s="1" customFormat="1" ht="38.25" customHeight="1">
      <c r="B35" s="21"/>
      <c r="C35" s="38">
        <v>17</v>
      </c>
      <c r="D35" s="38" t="s">
        <v>31</v>
      </c>
      <c r="E35" s="39" t="s">
        <v>81</v>
      </c>
      <c r="F35" s="81" t="s">
        <v>82</v>
      </c>
      <c r="G35" s="81"/>
      <c r="H35" s="81"/>
      <c r="I35" s="81"/>
      <c r="J35" s="40" t="s">
        <v>32</v>
      </c>
      <c r="K35" s="41">
        <v>150</v>
      </c>
      <c r="L35" s="82"/>
      <c r="M35" s="82"/>
      <c r="N35" s="83">
        <f t="shared" ref="N35:N42" si="20">ROUND(L35*K35,2)</f>
        <v>0</v>
      </c>
      <c r="O35" s="83"/>
      <c r="P35" s="83"/>
      <c r="Q35" s="83"/>
      <c r="R35" s="22"/>
      <c r="T35" s="42" t="s">
        <v>0</v>
      </c>
      <c r="U35" s="8" t="s">
        <v>3</v>
      </c>
      <c r="V35" s="6"/>
      <c r="W35" s="43">
        <f t="shared" ref="W35:W42" si="21">V35*K35</f>
        <v>0</v>
      </c>
      <c r="X35" s="43">
        <v>0.48774000000000001</v>
      </c>
      <c r="Y35" s="43">
        <f t="shared" ref="Y35:Y42" si="22">X35*K35</f>
        <v>73.161000000000001</v>
      </c>
      <c r="Z35" s="43">
        <v>0</v>
      </c>
      <c r="AA35" s="44">
        <f t="shared" ref="AA35:AA42" si="23">Z35*K35</f>
        <v>0</v>
      </c>
      <c r="AR35" s="4" t="s">
        <v>33</v>
      </c>
      <c r="AT35" s="4" t="s">
        <v>31</v>
      </c>
      <c r="AU35" s="4" t="s">
        <v>16</v>
      </c>
      <c r="AY35" s="4" t="s">
        <v>30</v>
      </c>
      <c r="BE35" s="20">
        <f t="shared" ref="BE35:BE42" si="24">IF(U35="základná",N35,0)</f>
        <v>0</v>
      </c>
      <c r="BF35" s="20">
        <f t="shared" ref="BF35:BF42" si="25">IF(U35="znížená",N35,0)</f>
        <v>0</v>
      </c>
      <c r="BG35" s="20">
        <f t="shared" ref="BG35:BG42" si="26">IF(U35="zákl. prenesená",N35,0)</f>
        <v>0</v>
      </c>
      <c r="BH35" s="20">
        <f t="shared" ref="BH35:BH42" si="27">IF(U35="zníž. prenesená",N35,0)</f>
        <v>0</v>
      </c>
      <c r="BI35" s="20">
        <f t="shared" ref="BI35:BI42" si="28">IF(U35="nulová",N35,0)</f>
        <v>0</v>
      </c>
      <c r="BJ35" s="4" t="s">
        <v>16</v>
      </c>
      <c r="BK35" s="20">
        <f t="shared" ref="BK35:BK42" si="29">ROUND(L35*K35,2)</f>
        <v>0</v>
      </c>
      <c r="BL35" s="4" t="s">
        <v>33</v>
      </c>
      <c r="BM35" s="4" t="s">
        <v>83</v>
      </c>
    </row>
    <row r="36" spans="2:65" s="1" customFormat="1" ht="38.25" customHeight="1">
      <c r="B36" s="21"/>
      <c r="C36" s="38">
        <v>18</v>
      </c>
      <c r="D36" s="38" t="s">
        <v>31</v>
      </c>
      <c r="E36" s="39" t="s">
        <v>84</v>
      </c>
      <c r="F36" s="81" t="s">
        <v>85</v>
      </c>
      <c r="G36" s="81"/>
      <c r="H36" s="81"/>
      <c r="I36" s="81"/>
      <c r="J36" s="40" t="s">
        <v>32</v>
      </c>
      <c r="K36" s="41">
        <v>150</v>
      </c>
      <c r="L36" s="82"/>
      <c r="M36" s="82"/>
      <c r="N36" s="83">
        <f t="shared" si="20"/>
        <v>0</v>
      </c>
      <c r="O36" s="83"/>
      <c r="P36" s="83"/>
      <c r="Q36" s="83"/>
      <c r="R36" s="22"/>
      <c r="T36" s="42" t="s">
        <v>0</v>
      </c>
      <c r="U36" s="8" t="s">
        <v>3</v>
      </c>
      <c r="V36" s="6"/>
      <c r="W36" s="43">
        <f t="shared" si="21"/>
        <v>0</v>
      </c>
      <c r="X36" s="43">
        <v>0.32930999999999999</v>
      </c>
      <c r="Y36" s="43">
        <f t="shared" si="22"/>
        <v>49.396499999999996</v>
      </c>
      <c r="Z36" s="43">
        <v>0</v>
      </c>
      <c r="AA36" s="44">
        <f t="shared" si="23"/>
        <v>0</v>
      </c>
      <c r="AR36" s="4" t="s">
        <v>33</v>
      </c>
      <c r="AT36" s="4" t="s">
        <v>31</v>
      </c>
      <c r="AU36" s="4" t="s">
        <v>16</v>
      </c>
      <c r="AY36" s="4" t="s">
        <v>30</v>
      </c>
      <c r="BE36" s="20">
        <f t="shared" si="24"/>
        <v>0</v>
      </c>
      <c r="BF36" s="20">
        <f t="shared" si="25"/>
        <v>0</v>
      </c>
      <c r="BG36" s="20">
        <f t="shared" si="26"/>
        <v>0</v>
      </c>
      <c r="BH36" s="20">
        <f t="shared" si="27"/>
        <v>0</v>
      </c>
      <c r="BI36" s="20">
        <f t="shared" si="28"/>
        <v>0</v>
      </c>
      <c r="BJ36" s="4" t="s">
        <v>16</v>
      </c>
      <c r="BK36" s="20">
        <f t="shared" si="29"/>
        <v>0</v>
      </c>
      <c r="BL36" s="4" t="s">
        <v>33</v>
      </c>
      <c r="BM36" s="4" t="s">
        <v>86</v>
      </c>
    </row>
    <row r="37" spans="2:65" s="1" customFormat="1" ht="38.25" customHeight="1">
      <c r="B37" s="21"/>
      <c r="C37" s="38">
        <v>19</v>
      </c>
      <c r="D37" s="38" t="s">
        <v>31</v>
      </c>
      <c r="E37" s="39" t="s">
        <v>87</v>
      </c>
      <c r="F37" s="81" t="s">
        <v>88</v>
      </c>
      <c r="G37" s="81"/>
      <c r="H37" s="81"/>
      <c r="I37" s="81"/>
      <c r="J37" s="40" t="s">
        <v>32</v>
      </c>
      <c r="K37" s="41">
        <v>25</v>
      </c>
      <c r="L37" s="82"/>
      <c r="M37" s="82"/>
      <c r="N37" s="83">
        <f t="shared" si="20"/>
        <v>0</v>
      </c>
      <c r="O37" s="83"/>
      <c r="P37" s="83"/>
      <c r="Q37" s="83"/>
      <c r="R37" s="22"/>
      <c r="T37" s="42" t="s">
        <v>0</v>
      </c>
      <c r="U37" s="8" t="s">
        <v>3</v>
      </c>
      <c r="V37" s="6"/>
      <c r="W37" s="43">
        <f t="shared" si="21"/>
        <v>0</v>
      </c>
      <c r="X37" s="43">
        <v>0.12966</v>
      </c>
      <c r="Y37" s="43">
        <f t="shared" si="22"/>
        <v>3.2414999999999998</v>
      </c>
      <c r="Z37" s="43">
        <v>0</v>
      </c>
      <c r="AA37" s="44">
        <f t="shared" si="23"/>
        <v>0</v>
      </c>
      <c r="AR37" s="4" t="s">
        <v>33</v>
      </c>
      <c r="AT37" s="4" t="s">
        <v>31</v>
      </c>
      <c r="AU37" s="4" t="s">
        <v>16</v>
      </c>
      <c r="AY37" s="4" t="s">
        <v>30</v>
      </c>
      <c r="BE37" s="20">
        <f t="shared" si="24"/>
        <v>0</v>
      </c>
      <c r="BF37" s="20">
        <f t="shared" si="25"/>
        <v>0</v>
      </c>
      <c r="BG37" s="20">
        <f t="shared" si="26"/>
        <v>0</v>
      </c>
      <c r="BH37" s="20">
        <f t="shared" si="27"/>
        <v>0</v>
      </c>
      <c r="BI37" s="20">
        <f t="shared" si="28"/>
        <v>0</v>
      </c>
      <c r="BJ37" s="4" t="s">
        <v>16</v>
      </c>
      <c r="BK37" s="20">
        <f t="shared" si="29"/>
        <v>0</v>
      </c>
      <c r="BL37" s="4" t="s">
        <v>33</v>
      </c>
      <c r="BM37" s="4" t="s">
        <v>89</v>
      </c>
    </row>
    <row r="38" spans="2:65" s="1" customFormat="1" ht="38.25" customHeight="1">
      <c r="B38" s="21"/>
      <c r="C38" s="38">
        <v>20</v>
      </c>
      <c r="D38" s="38" t="s">
        <v>31</v>
      </c>
      <c r="E38" s="39" t="s">
        <v>90</v>
      </c>
      <c r="F38" s="81" t="s">
        <v>91</v>
      </c>
      <c r="G38" s="81"/>
      <c r="H38" s="81"/>
      <c r="I38" s="81"/>
      <c r="J38" s="40" t="s">
        <v>32</v>
      </c>
      <c r="K38" s="41">
        <v>25</v>
      </c>
      <c r="L38" s="82"/>
      <c r="M38" s="82"/>
      <c r="N38" s="83">
        <f t="shared" si="20"/>
        <v>0</v>
      </c>
      <c r="O38" s="83"/>
      <c r="P38" s="83"/>
      <c r="Q38" s="83"/>
      <c r="R38" s="22"/>
      <c r="T38" s="42" t="s">
        <v>0</v>
      </c>
      <c r="U38" s="8" t="s">
        <v>3</v>
      </c>
      <c r="V38" s="6"/>
      <c r="W38" s="43">
        <f t="shared" si="21"/>
        <v>0</v>
      </c>
      <c r="X38" s="43">
        <v>0.183</v>
      </c>
      <c r="Y38" s="43">
        <f t="shared" si="22"/>
        <v>4.5750000000000002</v>
      </c>
      <c r="Z38" s="43">
        <v>0</v>
      </c>
      <c r="AA38" s="44">
        <f t="shared" si="23"/>
        <v>0</v>
      </c>
      <c r="AR38" s="4" t="s">
        <v>33</v>
      </c>
      <c r="AT38" s="4" t="s">
        <v>31</v>
      </c>
      <c r="AU38" s="4" t="s">
        <v>16</v>
      </c>
      <c r="AY38" s="4" t="s">
        <v>30</v>
      </c>
      <c r="BE38" s="20">
        <f t="shared" si="24"/>
        <v>0</v>
      </c>
      <c r="BF38" s="20">
        <f t="shared" si="25"/>
        <v>0</v>
      </c>
      <c r="BG38" s="20">
        <f t="shared" si="26"/>
        <v>0</v>
      </c>
      <c r="BH38" s="20">
        <f t="shared" si="27"/>
        <v>0</v>
      </c>
      <c r="BI38" s="20">
        <f t="shared" si="28"/>
        <v>0</v>
      </c>
      <c r="BJ38" s="4" t="s">
        <v>16</v>
      </c>
      <c r="BK38" s="20">
        <f t="shared" si="29"/>
        <v>0</v>
      </c>
      <c r="BL38" s="4" t="s">
        <v>33</v>
      </c>
      <c r="BM38" s="4" t="s">
        <v>92</v>
      </c>
    </row>
    <row r="39" spans="2:65" s="1" customFormat="1" ht="25.5" customHeight="1">
      <c r="B39" s="21"/>
      <c r="C39" s="38">
        <v>21</v>
      </c>
      <c r="D39" s="38" t="s">
        <v>31</v>
      </c>
      <c r="E39" s="39" t="s">
        <v>93</v>
      </c>
      <c r="F39" s="81" t="s">
        <v>94</v>
      </c>
      <c r="G39" s="81"/>
      <c r="H39" s="81"/>
      <c r="I39" s="81"/>
      <c r="J39" s="40" t="s">
        <v>95</v>
      </c>
      <c r="K39" s="41">
        <v>80</v>
      </c>
      <c r="L39" s="82"/>
      <c r="M39" s="82"/>
      <c r="N39" s="83">
        <f t="shared" si="20"/>
        <v>0</v>
      </c>
      <c r="O39" s="83"/>
      <c r="P39" s="83"/>
      <c r="Q39" s="83"/>
      <c r="R39" s="22"/>
      <c r="T39" s="42" t="s">
        <v>0</v>
      </c>
      <c r="U39" s="8" t="s">
        <v>3</v>
      </c>
      <c r="V39" s="6"/>
      <c r="W39" s="43">
        <f t="shared" si="21"/>
        <v>0</v>
      </c>
      <c r="X39" s="43">
        <v>1.751E-4</v>
      </c>
      <c r="Y39" s="43">
        <f t="shared" si="22"/>
        <v>1.4008E-2</v>
      </c>
      <c r="Z39" s="43">
        <v>0</v>
      </c>
      <c r="AA39" s="44">
        <f t="shared" si="23"/>
        <v>0</v>
      </c>
      <c r="AR39" s="4" t="s">
        <v>33</v>
      </c>
      <c r="AT39" s="4" t="s">
        <v>31</v>
      </c>
      <c r="AU39" s="4" t="s">
        <v>16</v>
      </c>
      <c r="AY39" s="4" t="s">
        <v>30</v>
      </c>
      <c r="BE39" s="20">
        <f t="shared" si="24"/>
        <v>0</v>
      </c>
      <c r="BF39" s="20">
        <f t="shared" si="25"/>
        <v>0</v>
      </c>
      <c r="BG39" s="20">
        <f t="shared" si="26"/>
        <v>0</v>
      </c>
      <c r="BH39" s="20">
        <f t="shared" si="27"/>
        <v>0</v>
      </c>
      <c r="BI39" s="20">
        <f t="shared" si="28"/>
        <v>0</v>
      </c>
      <c r="BJ39" s="4" t="s">
        <v>16</v>
      </c>
      <c r="BK39" s="20">
        <f t="shared" si="29"/>
        <v>0</v>
      </c>
      <c r="BL39" s="4" t="s">
        <v>33</v>
      </c>
      <c r="BM39" s="4" t="s">
        <v>96</v>
      </c>
    </row>
    <row r="40" spans="2:65" s="1" customFormat="1" ht="38.25" customHeight="1">
      <c r="B40" s="21"/>
      <c r="C40" s="38">
        <v>22</v>
      </c>
      <c r="D40" s="38" t="s">
        <v>31</v>
      </c>
      <c r="E40" s="39" t="s">
        <v>97</v>
      </c>
      <c r="F40" s="81" t="s">
        <v>98</v>
      </c>
      <c r="G40" s="81"/>
      <c r="H40" s="81"/>
      <c r="I40" s="81"/>
      <c r="J40" s="40" t="s">
        <v>32</v>
      </c>
      <c r="K40" s="41">
        <v>40</v>
      </c>
      <c r="L40" s="82"/>
      <c r="M40" s="82"/>
      <c r="N40" s="83">
        <f t="shared" si="20"/>
        <v>0</v>
      </c>
      <c r="O40" s="83"/>
      <c r="P40" s="83"/>
      <c r="Q40" s="83"/>
      <c r="R40" s="22"/>
      <c r="T40" s="42" t="s">
        <v>0</v>
      </c>
      <c r="U40" s="8" t="s">
        <v>3</v>
      </c>
      <c r="V40" s="6"/>
      <c r="W40" s="43">
        <f t="shared" si="21"/>
        <v>0</v>
      </c>
      <c r="X40" s="43">
        <v>7.1000000000000002E-4</v>
      </c>
      <c r="Y40" s="43">
        <f t="shared" si="22"/>
        <v>2.8400000000000002E-2</v>
      </c>
      <c r="Z40" s="43">
        <v>0</v>
      </c>
      <c r="AA40" s="44">
        <f t="shared" si="23"/>
        <v>0</v>
      </c>
      <c r="AR40" s="4" t="s">
        <v>33</v>
      </c>
      <c r="AT40" s="4" t="s">
        <v>31</v>
      </c>
      <c r="AU40" s="4" t="s">
        <v>16</v>
      </c>
      <c r="AY40" s="4" t="s">
        <v>30</v>
      </c>
      <c r="BE40" s="20">
        <f t="shared" si="24"/>
        <v>0</v>
      </c>
      <c r="BF40" s="20">
        <f t="shared" si="25"/>
        <v>0</v>
      </c>
      <c r="BG40" s="20">
        <f t="shared" si="26"/>
        <v>0</v>
      </c>
      <c r="BH40" s="20">
        <f t="shared" si="27"/>
        <v>0</v>
      </c>
      <c r="BI40" s="20">
        <f t="shared" si="28"/>
        <v>0</v>
      </c>
      <c r="BJ40" s="4" t="s">
        <v>16</v>
      </c>
      <c r="BK40" s="20">
        <f t="shared" si="29"/>
        <v>0</v>
      </c>
      <c r="BL40" s="4" t="s">
        <v>33</v>
      </c>
      <c r="BM40" s="4" t="s">
        <v>99</v>
      </c>
    </row>
    <row r="41" spans="2:65" s="1" customFormat="1" ht="38.25" customHeight="1">
      <c r="B41" s="21"/>
      <c r="C41" s="38">
        <v>23</v>
      </c>
      <c r="D41" s="38" t="s">
        <v>31</v>
      </c>
      <c r="E41" s="39" t="s">
        <v>100</v>
      </c>
      <c r="F41" s="81" t="s">
        <v>101</v>
      </c>
      <c r="G41" s="81"/>
      <c r="H41" s="81"/>
      <c r="I41" s="81"/>
      <c r="J41" s="40" t="s">
        <v>32</v>
      </c>
      <c r="K41" s="41">
        <v>120</v>
      </c>
      <c r="L41" s="82"/>
      <c r="M41" s="82"/>
      <c r="N41" s="83">
        <f t="shared" si="20"/>
        <v>0</v>
      </c>
      <c r="O41" s="83"/>
      <c r="P41" s="83"/>
      <c r="Q41" s="83"/>
      <c r="R41" s="22"/>
      <c r="T41" s="42" t="s">
        <v>0</v>
      </c>
      <c r="U41" s="8" t="s">
        <v>3</v>
      </c>
      <c r="V41" s="6"/>
      <c r="W41" s="43">
        <f t="shared" si="21"/>
        <v>0</v>
      </c>
      <c r="X41" s="43">
        <v>0.112</v>
      </c>
      <c r="Y41" s="43">
        <f t="shared" si="22"/>
        <v>13.44</v>
      </c>
      <c r="Z41" s="43">
        <v>0</v>
      </c>
      <c r="AA41" s="44">
        <f t="shared" si="23"/>
        <v>0</v>
      </c>
      <c r="AR41" s="4" t="s">
        <v>33</v>
      </c>
      <c r="AT41" s="4" t="s">
        <v>31</v>
      </c>
      <c r="AU41" s="4" t="s">
        <v>16</v>
      </c>
      <c r="AY41" s="4" t="s">
        <v>30</v>
      </c>
      <c r="BE41" s="20">
        <f t="shared" si="24"/>
        <v>0</v>
      </c>
      <c r="BF41" s="20">
        <f t="shared" si="25"/>
        <v>0</v>
      </c>
      <c r="BG41" s="20">
        <f t="shared" si="26"/>
        <v>0</v>
      </c>
      <c r="BH41" s="20">
        <f t="shared" si="27"/>
        <v>0</v>
      </c>
      <c r="BI41" s="20">
        <f t="shared" si="28"/>
        <v>0</v>
      </c>
      <c r="BJ41" s="4" t="s">
        <v>16</v>
      </c>
      <c r="BK41" s="20">
        <f t="shared" si="29"/>
        <v>0</v>
      </c>
      <c r="BL41" s="4" t="s">
        <v>33</v>
      </c>
      <c r="BM41" s="4" t="s">
        <v>102</v>
      </c>
    </row>
    <row r="42" spans="2:65" s="1" customFormat="1" ht="25.5" customHeight="1">
      <c r="B42" s="21"/>
      <c r="C42" s="45">
        <v>24</v>
      </c>
      <c r="D42" s="45" t="s">
        <v>80</v>
      </c>
      <c r="E42" s="46" t="s">
        <v>103</v>
      </c>
      <c r="F42" s="84" t="s">
        <v>268</v>
      </c>
      <c r="G42" s="84"/>
      <c r="H42" s="84"/>
      <c r="I42" s="84"/>
      <c r="J42" s="47" t="s">
        <v>32</v>
      </c>
      <c r="K42" s="48">
        <v>120</v>
      </c>
      <c r="L42" s="85"/>
      <c r="M42" s="85"/>
      <c r="N42" s="86">
        <f t="shared" si="20"/>
        <v>0</v>
      </c>
      <c r="O42" s="83"/>
      <c r="P42" s="83"/>
      <c r="Q42" s="83"/>
      <c r="R42" s="22"/>
      <c r="T42" s="42" t="s">
        <v>0</v>
      </c>
      <c r="U42" s="8" t="s">
        <v>3</v>
      </c>
      <c r="V42" s="6"/>
      <c r="W42" s="43">
        <f t="shared" si="21"/>
        <v>0</v>
      </c>
      <c r="X42" s="43">
        <v>0.13</v>
      </c>
      <c r="Y42" s="43">
        <f t="shared" si="22"/>
        <v>15.600000000000001</v>
      </c>
      <c r="Z42" s="43">
        <v>0</v>
      </c>
      <c r="AA42" s="44">
        <f t="shared" si="23"/>
        <v>0</v>
      </c>
      <c r="AR42" s="4" t="s">
        <v>54</v>
      </c>
      <c r="AT42" s="4" t="s">
        <v>80</v>
      </c>
      <c r="AU42" s="4" t="s">
        <v>16</v>
      </c>
      <c r="AY42" s="4" t="s">
        <v>30</v>
      </c>
      <c r="BE42" s="20">
        <f t="shared" si="24"/>
        <v>0</v>
      </c>
      <c r="BF42" s="20">
        <f t="shared" si="25"/>
        <v>0</v>
      </c>
      <c r="BG42" s="20">
        <f t="shared" si="26"/>
        <v>0</v>
      </c>
      <c r="BH42" s="20">
        <f t="shared" si="27"/>
        <v>0</v>
      </c>
      <c r="BI42" s="20">
        <f t="shared" si="28"/>
        <v>0</v>
      </c>
      <c r="BJ42" s="4" t="s">
        <v>16</v>
      </c>
      <c r="BK42" s="20">
        <f t="shared" si="29"/>
        <v>0</v>
      </c>
      <c r="BL42" s="4" t="s">
        <v>33</v>
      </c>
      <c r="BM42" s="4" t="s">
        <v>104</v>
      </c>
    </row>
    <row r="43" spans="2:65" s="3" customFormat="1" ht="29.85" customHeight="1">
      <c r="B43" s="27"/>
      <c r="C43" s="28"/>
      <c r="D43" s="37" t="s">
        <v>12</v>
      </c>
      <c r="E43" s="37"/>
      <c r="F43" s="37"/>
      <c r="G43" s="37"/>
      <c r="H43" s="37"/>
      <c r="I43" s="37"/>
      <c r="J43" s="37"/>
      <c r="K43" s="37"/>
      <c r="L43" s="37"/>
      <c r="M43" s="37"/>
      <c r="N43" s="94">
        <f>BK43</f>
        <v>0</v>
      </c>
      <c r="O43" s="95"/>
      <c r="P43" s="95"/>
      <c r="Q43" s="95"/>
      <c r="R43" s="30"/>
      <c r="T43" s="31"/>
      <c r="U43" s="28"/>
      <c r="V43" s="28"/>
      <c r="W43" s="32">
        <f>SUM(W44:W69)</f>
        <v>0</v>
      </c>
      <c r="X43" s="28"/>
      <c r="Y43" s="32">
        <f>SUM(Y44:Y69)</f>
        <v>47.113018000000004</v>
      </c>
      <c r="Z43" s="28"/>
      <c r="AA43" s="33">
        <f>SUM(AA44:AA69)</f>
        <v>0</v>
      </c>
      <c r="AR43" s="34" t="s">
        <v>7</v>
      </c>
      <c r="AT43" s="35" t="s">
        <v>5</v>
      </c>
      <c r="AU43" s="35" t="s">
        <v>7</v>
      </c>
      <c r="AY43" s="34" t="s">
        <v>30</v>
      </c>
      <c r="BK43" s="36">
        <f>SUM(BK44:BK69)</f>
        <v>0</v>
      </c>
    </row>
    <row r="44" spans="2:65" s="1" customFormat="1" ht="25.5" customHeight="1">
      <c r="B44" s="21"/>
      <c r="C44" s="38">
        <v>25</v>
      </c>
      <c r="D44" s="38" t="s">
        <v>31</v>
      </c>
      <c r="E44" s="39" t="s">
        <v>105</v>
      </c>
      <c r="F44" s="81" t="s">
        <v>106</v>
      </c>
      <c r="G44" s="81"/>
      <c r="H44" s="81"/>
      <c r="I44" s="81"/>
      <c r="J44" s="40" t="s">
        <v>107</v>
      </c>
      <c r="K44" s="41">
        <v>1</v>
      </c>
      <c r="L44" s="82"/>
      <c r="M44" s="82"/>
      <c r="N44" s="83">
        <f t="shared" ref="N44:N69" si="30">ROUND(L44*K44,2)</f>
        <v>0</v>
      </c>
      <c r="O44" s="83"/>
      <c r="P44" s="83"/>
      <c r="Q44" s="83"/>
      <c r="R44" s="22"/>
      <c r="T44" s="42" t="s">
        <v>0</v>
      </c>
      <c r="U44" s="8" t="s">
        <v>3</v>
      </c>
      <c r="V44" s="6"/>
      <c r="W44" s="43">
        <f t="shared" ref="W44:W69" si="31">V44*K44</f>
        <v>0</v>
      </c>
      <c r="X44" s="43">
        <v>0</v>
      </c>
      <c r="Y44" s="43">
        <f t="shared" ref="Y44:Y69" si="32">X44*K44</f>
        <v>0</v>
      </c>
      <c r="Z44" s="43">
        <v>0</v>
      </c>
      <c r="AA44" s="44">
        <f t="shared" ref="AA44:AA69" si="33">Z44*K44</f>
        <v>0</v>
      </c>
      <c r="AR44" s="4" t="s">
        <v>33</v>
      </c>
      <c r="AT44" s="4" t="s">
        <v>31</v>
      </c>
      <c r="AU44" s="4" t="s">
        <v>16</v>
      </c>
      <c r="AY44" s="4" t="s">
        <v>30</v>
      </c>
      <c r="BE44" s="20">
        <f t="shared" ref="BE44:BE69" si="34">IF(U44="základná",N44,0)</f>
        <v>0</v>
      </c>
      <c r="BF44" s="20">
        <f t="shared" ref="BF44:BF69" si="35">IF(U44="znížená",N44,0)</f>
        <v>0</v>
      </c>
      <c r="BG44" s="20">
        <f t="shared" ref="BG44:BG69" si="36">IF(U44="zákl. prenesená",N44,0)</f>
        <v>0</v>
      </c>
      <c r="BH44" s="20">
        <f t="shared" ref="BH44:BH69" si="37">IF(U44="zníž. prenesená",N44,0)</f>
        <v>0</v>
      </c>
      <c r="BI44" s="20">
        <f t="shared" ref="BI44:BI69" si="38">IF(U44="nulová",N44,0)</f>
        <v>0</v>
      </c>
      <c r="BJ44" s="4" t="s">
        <v>16</v>
      </c>
      <c r="BK44" s="20">
        <f t="shared" ref="BK44:BK69" si="39">ROUND(L44*K44,2)</f>
        <v>0</v>
      </c>
      <c r="BL44" s="4" t="s">
        <v>33</v>
      </c>
      <c r="BM44" s="4" t="s">
        <v>108</v>
      </c>
    </row>
    <row r="45" spans="2:65" s="1" customFormat="1" ht="38.25" customHeight="1">
      <c r="B45" s="21"/>
      <c r="C45" s="45">
        <v>26</v>
      </c>
      <c r="D45" s="45" t="s">
        <v>80</v>
      </c>
      <c r="E45" s="46" t="s">
        <v>109</v>
      </c>
      <c r="F45" s="84" t="s">
        <v>110</v>
      </c>
      <c r="G45" s="84"/>
      <c r="H45" s="84"/>
      <c r="I45" s="84"/>
      <c r="J45" s="47" t="s">
        <v>107</v>
      </c>
      <c r="K45" s="48">
        <v>3</v>
      </c>
      <c r="L45" s="85"/>
      <c r="M45" s="85"/>
      <c r="N45" s="86">
        <f t="shared" si="30"/>
        <v>0</v>
      </c>
      <c r="O45" s="83"/>
      <c r="P45" s="83"/>
      <c r="Q45" s="83"/>
      <c r="R45" s="22"/>
      <c r="T45" s="42" t="s">
        <v>0</v>
      </c>
      <c r="U45" s="8" t="s">
        <v>3</v>
      </c>
      <c r="V45" s="6"/>
      <c r="W45" s="43">
        <f t="shared" si="31"/>
        <v>0</v>
      </c>
      <c r="X45" s="43">
        <v>0</v>
      </c>
      <c r="Y45" s="43">
        <f t="shared" si="32"/>
        <v>0</v>
      </c>
      <c r="Z45" s="43">
        <v>0</v>
      </c>
      <c r="AA45" s="44">
        <f t="shared" si="33"/>
        <v>0</v>
      </c>
      <c r="AR45" s="4" t="s">
        <v>54</v>
      </c>
      <c r="AT45" s="4" t="s">
        <v>80</v>
      </c>
      <c r="AU45" s="4" t="s">
        <v>16</v>
      </c>
      <c r="AY45" s="4" t="s">
        <v>30</v>
      </c>
      <c r="BE45" s="20">
        <f t="shared" si="34"/>
        <v>0</v>
      </c>
      <c r="BF45" s="20">
        <f t="shared" si="35"/>
        <v>0</v>
      </c>
      <c r="BG45" s="20">
        <f t="shared" si="36"/>
        <v>0</v>
      </c>
      <c r="BH45" s="20">
        <f t="shared" si="37"/>
        <v>0</v>
      </c>
      <c r="BI45" s="20">
        <f t="shared" si="38"/>
        <v>0</v>
      </c>
      <c r="BJ45" s="4" t="s">
        <v>16</v>
      </c>
      <c r="BK45" s="20">
        <f t="shared" si="39"/>
        <v>0</v>
      </c>
      <c r="BL45" s="4" t="s">
        <v>33</v>
      </c>
      <c r="BM45" s="4" t="s">
        <v>111</v>
      </c>
    </row>
    <row r="46" spans="2:65" s="1" customFormat="1" ht="25.5" customHeight="1">
      <c r="B46" s="21"/>
      <c r="C46" s="45">
        <v>27</v>
      </c>
      <c r="D46" s="45" t="s">
        <v>80</v>
      </c>
      <c r="E46" s="46" t="s">
        <v>112</v>
      </c>
      <c r="F46" s="84" t="s">
        <v>113</v>
      </c>
      <c r="G46" s="84"/>
      <c r="H46" s="84"/>
      <c r="I46" s="84"/>
      <c r="J46" s="47" t="s">
        <v>107</v>
      </c>
      <c r="K46" s="48">
        <v>3</v>
      </c>
      <c r="L46" s="85"/>
      <c r="M46" s="85"/>
      <c r="N46" s="86">
        <f t="shared" si="30"/>
        <v>0</v>
      </c>
      <c r="O46" s="83"/>
      <c r="P46" s="83"/>
      <c r="Q46" s="83"/>
      <c r="R46" s="22"/>
      <c r="T46" s="42" t="s">
        <v>0</v>
      </c>
      <c r="U46" s="8" t="s">
        <v>3</v>
      </c>
      <c r="V46" s="6"/>
      <c r="W46" s="43">
        <f t="shared" si="31"/>
        <v>0</v>
      </c>
      <c r="X46" s="43">
        <v>0</v>
      </c>
      <c r="Y46" s="43">
        <f t="shared" si="32"/>
        <v>0</v>
      </c>
      <c r="Z46" s="43">
        <v>0</v>
      </c>
      <c r="AA46" s="44">
        <f t="shared" si="33"/>
        <v>0</v>
      </c>
      <c r="AR46" s="4" t="s">
        <v>54</v>
      </c>
      <c r="AT46" s="4" t="s">
        <v>80</v>
      </c>
      <c r="AU46" s="4" t="s">
        <v>16</v>
      </c>
      <c r="AY46" s="4" t="s">
        <v>30</v>
      </c>
      <c r="BE46" s="20">
        <f t="shared" si="34"/>
        <v>0</v>
      </c>
      <c r="BF46" s="20">
        <f t="shared" si="35"/>
        <v>0</v>
      </c>
      <c r="BG46" s="20">
        <f t="shared" si="36"/>
        <v>0</v>
      </c>
      <c r="BH46" s="20">
        <f t="shared" si="37"/>
        <v>0</v>
      </c>
      <c r="BI46" s="20">
        <f t="shared" si="38"/>
        <v>0</v>
      </c>
      <c r="BJ46" s="4" t="s">
        <v>16</v>
      </c>
      <c r="BK46" s="20">
        <f t="shared" si="39"/>
        <v>0</v>
      </c>
      <c r="BL46" s="4" t="s">
        <v>33</v>
      </c>
      <c r="BM46" s="4" t="s">
        <v>114</v>
      </c>
    </row>
    <row r="47" spans="2:65" s="1" customFormat="1" ht="38.25" customHeight="1">
      <c r="B47" s="21"/>
      <c r="C47" s="45">
        <v>28</v>
      </c>
      <c r="D47" s="45" t="s">
        <v>80</v>
      </c>
      <c r="E47" s="46" t="s">
        <v>115</v>
      </c>
      <c r="F47" s="84" t="s">
        <v>116</v>
      </c>
      <c r="G47" s="84"/>
      <c r="H47" s="84"/>
      <c r="I47" s="84"/>
      <c r="J47" s="47" t="s">
        <v>107</v>
      </c>
      <c r="K47" s="48">
        <v>14</v>
      </c>
      <c r="L47" s="85"/>
      <c r="M47" s="85"/>
      <c r="N47" s="86">
        <f t="shared" si="30"/>
        <v>0</v>
      </c>
      <c r="O47" s="83"/>
      <c r="P47" s="83"/>
      <c r="Q47" s="83"/>
      <c r="R47" s="22"/>
      <c r="T47" s="42" t="s">
        <v>0</v>
      </c>
      <c r="U47" s="8" t="s">
        <v>3</v>
      </c>
      <c r="V47" s="6"/>
      <c r="W47" s="43">
        <f t="shared" si="31"/>
        <v>0</v>
      </c>
      <c r="X47" s="43">
        <v>0</v>
      </c>
      <c r="Y47" s="43">
        <f t="shared" si="32"/>
        <v>0</v>
      </c>
      <c r="Z47" s="43">
        <v>0</v>
      </c>
      <c r="AA47" s="44">
        <f t="shared" si="33"/>
        <v>0</v>
      </c>
      <c r="AR47" s="4" t="s">
        <v>54</v>
      </c>
      <c r="AT47" s="4" t="s">
        <v>80</v>
      </c>
      <c r="AU47" s="4" t="s">
        <v>16</v>
      </c>
      <c r="AY47" s="4" t="s">
        <v>30</v>
      </c>
      <c r="BE47" s="20">
        <f t="shared" si="34"/>
        <v>0</v>
      </c>
      <c r="BF47" s="20">
        <f t="shared" si="35"/>
        <v>0</v>
      </c>
      <c r="BG47" s="20">
        <f t="shared" si="36"/>
        <v>0</v>
      </c>
      <c r="BH47" s="20">
        <f t="shared" si="37"/>
        <v>0</v>
      </c>
      <c r="BI47" s="20">
        <f t="shared" si="38"/>
        <v>0</v>
      </c>
      <c r="BJ47" s="4" t="s">
        <v>16</v>
      </c>
      <c r="BK47" s="20">
        <f t="shared" si="39"/>
        <v>0</v>
      </c>
      <c r="BL47" s="4" t="s">
        <v>33</v>
      </c>
      <c r="BM47" s="4" t="s">
        <v>117</v>
      </c>
    </row>
    <row r="48" spans="2:65" s="1" customFormat="1" ht="38.25" customHeight="1">
      <c r="B48" s="21"/>
      <c r="C48" s="38">
        <v>29</v>
      </c>
      <c r="D48" s="38" t="s">
        <v>31</v>
      </c>
      <c r="E48" s="39" t="s">
        <v>118</v>
      </c>
      <c r="F48" s="81" t="s">
        <v>119</v>
      </c>
      <c r="G48" s="81"/>
      <c r="H48" s="81"/>
      <c r="I48" s="81"/>
      <c r="J48" s="40" t="s">
        <v>107</v>
      </c>
      <c r="K48" s="41">
        <v>14</v>
      </c>
      <c r="L48" s="82"/>
      <c r="M48" s="82"/>
      <c r="N48" s="83">
        <f t="shared" si="30"/>
        <v>0</v>
      </c>
      <c r="O48" s="83"/>
      <c r="P48" s="83"/>
      <c r="Q48" s="83"/>
      <c r="R48" s="22"/>
      <c r="T48" s="42" t="s">
        <v>0</v>
      </c>
      <c r="U48" s="8" t="s">
        <v>3</v>
      </c>
      <c r="V48" s="6"/>
      <c r="W48" s="43">
        <f t="shared" si="31"/>
        <v>0</v>
      </c>
      <c r="X48" s="43">
        <v>0</v>
      </c>
      <c r="Y48" s="43">
        <f t="shared" si="32"/>
        <v>0</v>
      </c>
      <c r="Z48" s="43">
        <v>0</v>
      </c>
      <c r="AA48" s="44">
        <f t="shared" si="33"/>
        <v>0</v>
      </c>
      <c r="AR48" s="4" t="s">
        <v>33</v>
      </c>
      <c r="AT48" s="4" t="s">
        <v>31</v>
      </c>
      <c r="AU48" s="4" t="s">
        <v>16</v>
      </c>
      <c r="AY48" s="4" t="s">
        <v>30</v>
      </c>
      <c r="BE48" s="20">
        <f t="shared" si="34"/>
        <v>0</v>
      </c>
      <c r="BF48" s="20">
        <f t="shared" si="35"/>
        <v>0</v>
      </c>
      <c r="BG48" s="20">
        <f t="shared" si="36"/>
        <v>0</v>
      </c>
      <c r="BH48" s="20">
        <f t="shared" si="37"/>
        <v>0</v>
      </c>
      <c r="BI48" s="20">
        <f t="shared" si="38"/>
        <v>0</v>
      </c>
      <c r="BJ48" s="4" t="s">
        <v>16</v>
      </c>
      <c r="BK48" s="20">
        <f t="shared" si="39"/>
        <v>0</v>
      </c>
      <c r="BL48" s="4" t="s">
        <v>33</v>
      </c>
      <c r="BM48" s="4" t="s">
        <v>120</v>
      </c>
    </row>
    <row r="49" spans="2:65" s="1" customFormat="1" ht="38.25" customHeight="1">
      <c r="B49" s="21"/>
      <c r="C49" s="45">
        <v>30</v>
      </c>
      <c r="D49" s="45" t="s">
        <v>80</v>
      </c>
      <c r="E49" s="46" t="s">
        <v>121</v>
      </c>
      <c r="F49" s="84" t="s">
        <v>122</v>
      </c>
      <c r="G49" s="84"/>
      <c r="H49" s="84"/>
      <c r="I49" s="84"/>
      <c r="J49" s="47" t="s">
        <v>107</v>
      </c>
      <c r="K49" s="48">
        <v>2</v>
      </c>
      <c r="L49" s="85"/>
      <c r="M49" s="85"/>
      <c r="N49" s="86">
        <f t="shared" si="30"/>
        <v>0</v>
      </c>
      <c r="O49" s="83"/>
      <c r="P49" s="83"/>
      <c r="Q49" s="83"/>
      <c r="R49" s="22"/>
      <c r="T49" s="42" t="s">
        <v>0</v>
      </c>
      <c r="U49" s="8" t="s">
        <v>3</v>
      </c>
      <c r="V49" s="6"/>
      <c r="W49" s="43">
        <f t="shared" si="31"/>
        <v>0</v>
      </c>
      <c r="X49" s="43">
        <v>1.26E-2</v>
      </c>
      <c r="Y49" s="43">
        <f t="shared" si="32"/>
        <v>2.52E-2</v>
      </c>
      <c r="Z49" s="43">
        <v>0</v>
      </c>
      <c r="AA49" s="44">
        <f t="shared" si="33"/>
        <v>0</v>
      </c>
      <c r="AR49" s="4" t="s">
        <v>54</v>
      </c>
      <c r="AT49" s="4" t="s">
        <v>80</v>
      </c>
      <c r="AU49" s="4" t="s">
        <v>16</v>
      </c>
      <c r="AY49" s="4" t="s">
        <v>30</v>
      </c>
      <c r="BE49" s="20">
        <f t="shared" si="34"/>
        <v>0</v>
      </c>
      <c r="BF49" s="20">
        <f t="shared" si="35"/>
        <v>0</v>
      </c>
      <c r="BG49" s="20">
        <f t="shared" si="36"/>
        <v>0</v>
      </c>
      <c r="BH49" s="20">
        <f t="shared" si="37"/>
        <v>0</v>
      </c>
      <c r="BI49" s="20">
        <f t="shared" si="38"/>
        <v>0</v>
      </c>
      <c r="BJ49" s="4" t="s">
        <v>16</v>
      </c>
      <c r="BK49" s="20">
        <f t="shared" si="39"/>
        <v>0</v>
      </c>
      <c r="BL49" s="4" t="s">
        <v>33</v>
      </c>
      <c r="BM49" s="4" t="s">
        <v>123</v>
      </c>
    </row>
    <row r="50" spans="2:65" s="1" customFormat="1" ht="25.5" customHeight="1">
      <c r="B50" s="21"/>
      <c r="C50" s="38">
        <v>31</v>
      </c>
      <c r="D50" s="38" t="s">
        <v>31</v>
      </c>
      <c r="E50" s="39" t="s">
        <v>124</v>
      </c>
      <c r="F50" s="81" t="s">
        <v>125</v>
      </c>
      <c r="G50" s="81"/>
      <c r="H50" s="81"/>
      <c r="I50" s="81"/>
      <c r="J50" s="40" t="s">
        <v>107</v>
      </c>
      <c r="K50" s="41">
        <v>1</v>
      </c>
      <c r="L50" s="82"/>
      <c r="M50" s="82"/>
      <c r="N50" s="83">
        <f t="shared" si="30"/>
        <v>0</v>
      </c>
      <c r="O50" s="83"/>
      <c r="P50" s="83"/>
      <c r="Q50" s="83"/>
      <c r="R50" s="22"/>
      <c r="T50" s="42" t="s">
        <v>0</v>
      </c>
      <c r="U50" s="8" t="s">
        <v>3</v>
      </c>
      <c r="V50" s="6"/>
      <c r="W50" s="43">
        <f t="shared" si="31"/>
        <v>0</v>
      </c>
      <c r="X50" s="43">
        <v>0</v>
      </c>
      <c r="Y50" s="43">
        <f t="shared" si="32"/>
        <v>0</v>
      </c>
      <c r="Z50" s="43">
        <v>0</v>
      </c>
      <c r="AA50" s="44">
        <f t="shared" si="33"/>
        <v>0</v>
      </c>
      <c r="AR50" s="4" t="s">
        <v>33</v>
      </c>
      <c r="AT50" s="4" t="s">
        <v>31</v>
      </c>
      <c r="AU50" s="4" t="s">
        <v>16</v>
      </c>
      <c r="AY50" s="4" t="s">
        <v>30</v>
      </c>
      <c r="BE50" s="20">
        <f t="shared" si="34"/>
        <v>0</v>
      </c>
      <c r="BF50" s="20">
        <f t="shared" si="35"/>
        <v>0</v>
      </c>
      <c r="BG50" s="20">
        <f t="shared" si="36"/>
        <v>0</v>
      </c>
      <c r="BH50" s="20">
        <f t="shared" si="37"/>
        <v>0</v>
      </c>
      <c r="BI50" s="20">
        <f t="shared" si="38"/>
        <v>0</v>
      </c>
      <c r="BJ50" s="4" t="s">
        <v>16</v>
      </c>
      <c r="BK50" s="20">
        <f t="shared" si="39"/>
        <v>0</v>
      </c>
      <c r="BL50" s="4" t="s">
        <v>33</v>
      </c>
      <c r="BM50" s="4" t="s">
        <v>126</v>
      </c>
    </row>
    <row r="51" spans="2:65" s="1" customFormat="1" ht="38.25" customHeight="1">
      <c r="B51" s="21"/>
      <c r="C51" s="45">
        <v>32</v>
      </c>
      <c r="D51" s="45" t="s">
        <v>80</v>
      </c>
      <c r="E51" s="46" t="s">
        <v>127</v>
      </c>
      <c r="F51" s="84" t="s">
        <v>128</v>
      </c>
      <c r="G51" s="84"/>
      <c r="H51" s="84"/>
      <c r="I51" s="84"/>
      <c r="J51" s="47" t="s">
        <v>107</v>
      </c>
      <c r="K51" s="48">
        <v>5</v>
      </c>
      <c r="L51" s="85"/>
      <c r="M51" s="85"/>
      <c r="N51" s="86">
        <f t="shared" si="30"/>
        <v>0</v>
      </c>
      <c r="O51" s="83"/>
      <c r="P51" s="83"/>
      <c r="Q51" s="83"/>
      <c r="R51" s="22"/>
      <c r="T51" s="42" t="s">
        <v>0</v>
      </c>
      <c r="U51" s="8" t="s">
        <v>3</v>
      </c>
      <c r="V51" s="6"/>
      <c r="W51" s="43">
        <f t="shared" si="31"/>
        <v>0</v>
      </c>
      <c r="X51" s="43">
        <v>0</v>
      </c>
      <c r="Y51" s="43">
        <f t="shared" si="32"/>
        <v>0</v>
      </c>
      <c r="Z51" s="43">
        <v>0</v>
      </c>
      <c r="AA51" s="44">
        <f t="shared" si="33"/>
        <v>0</v>
      </c>
      <c r="AR51" s="4" t="s">
        <v>54</v>
      </c>
      <c r="AT51" s="4" t="s">
        <v>80</v>
      </c>
      <c r="AU51" s="4" t="s">
        <v>16</v>
      </c>
      <c r="AY51" s="4" t="s">
        <v>30</v>
      </c>
      <c r="BE51" s="20">
        <f t="shared" si="34"/>
        <v>0</v>
      </c>
      <c r="BF51" s="20">
        <f t="shared" si="35"/>
        <v>0</v>
      </c>
      <c r="BG51" s="20">
        <f t="shared" si="36"/>
        <v>0</v>
      </c>
      <c r="BH51" s="20">
        <f t="shared" si="37"/>
        <v>0</v>
      </c>
      <c r="BI51" s="20">
        <f t="shared" si="38"/>
        <v>0</v>
      </c>
      <c r="BJ51" s="4" t="s">
        <v>16</v>
      </c>
      <c r="BK51" s="20">
        <f t="shared" si="39"/>
        <v>0</v>
      </c>
      <c r="BL51" s="4" t="s">
        <v>33</v>
      </c>
      <c r="BM51" s="4" t="s">
        <v>129</v>
      </c>
    </row>
    <row r="52" spans="2:65" s="1" customFormat="1" ht="25.5" customHeight="1">
      <c r="B52" s="21"/>
      <c r="C52" s="38">
        <v>33</v>
      </c>
      <c r="D52" s="38" t="s">
        <v>31</v>
      </c>
      <c r="E52" s="39" t="s">
        <v>130</v>
      </c>
      <c r="F52" s="81" t="s">
        <v>131</v>
      </c>
      <c r="G52" s="81"/>
      <c r="H52" s="81"/>
      <c r="I52" s="81"/>
      <c r="J52" s="40" t="s">
        <v>107</v>
      </c>
      <c r="K52" s="41">
        <v>2</v>
      </c>
      <c r="L52" s="82"/>
      <c r="M52" s="82"/>
      <c r="N52" s="83">
        <f t="shared" si="30"/>
        <v>0</v>
      </c>
      <c r="O52" s="83"/>
      <c r="P52" s="83"/>
      <c r="Q52" s="83"/>
      <c r="R52" s="22"/>
      <c r="T52" s="42" t="s">
        <v>0</v>
      </c>
      <c r="U52" s="8" t="s">
        <v>3</v>
      </c>
      <c r="V52" s="6"/>
      <c r="W52" s="43">
        <f t="shared" si="31"/>
        <v>0</v>
      </c>
      <c r="X52" s="43">
        <v>0</v>
      </c>
      <c r="Y52" s="43">
        <f t="shared" si="32"/>
        <v>0</v>
      </c>
      <c r="Z52" s="43">
        <v>0</v>
      </c>
      <c r="AA52" s="44">
        <f t="shared" si="33"/>
        <v>0</v>
      </c>
      <c r="AR52" s="4" t="s">
        <v>33</v>
      </c>
      <c r="AT52" s="4" t="s">
        <v>31</v>
      </c>
      <c r="AU52" s="4" t="s">
        <v>16</v>
      </c>
      <c r="AY52" s="4" t="s">
        <v>30</v>
      </c>
      <c r="BE52" s="20">
        <f t="shared" si="34"/>
        <v>0</v>
      </c>
      <c r="BF52" s="20">
        <f t="shared" si="35"/>
        <v>0</v>
      </c>
      <c r="BG52" s="20">
        <f t="shared" si="36"/>
        <v>0</v>
      </c>
      <c r="BH52" s="20">
        <f t="shared" si="37"/>
        <v>0</v>
      </c>
      <c r="BI52" s="20">
        <f t="shared" si="38"/>
        <v>0</v>
      </c>
      <c r="BJ52" s="4" t="s">
        <v>16</v>
      </c>
      <c r="BK52" s="20">
        <f t="shared" si="39"/>
        <v>0</v>
      </c>
      <c r="BL52" s="4" t="s">
        <v>33</v>
      </c>
      <c r="BM52" s="4" t="s">
        <v>132</v>
      </c>
    </row>
    <row r="53" spans="2:65" s="1" customFormat="1" ht="16.5" customHeight="1">
      <c r="B53" s="21"/>
      <c r="C53" s="45">
        <v>34</v>
      </c>
      <c r="D53" s="45" t="s">
        <v>80</v>
      </c>
      <c r="E53" s="46" t="s">
        <v>133</v>
      </c>
      <c r="F53" s="84" t="s">
        <v>134</v>
      </c>
      <c r="G53" s="84"/>
      <c r="H53" s="84"/>
      <c r="I53" s="84"/>
      <c r="J53" s="47" t="s">
        <v>107</v>
      </c>
      <c r="K53" s="48">
        <v>2</v>
      </c>
      <c r="L53" s="85"/>
      <c r="M53" s="85"/>
      <c r="N53" s="86">
        <f t="shared" si="30"/>
        <v>0</v>
      </c>
      <c r="O53" s="83"/>
      <c r="P53" s="83"/>
      <c r="Q53" s="83"/>
      <c r="R53" s="22"/>
      <c r="T53" s="42" t="s">
        <v>0</v>
      </c>
      <c r="U53" s="8" t="s">
        <v>3</v>
      </c>
      <c r="V53" s="6"/>
      <c r="W53" s="43">
        <f t="shared" si="31"/>
        <v>0</v>
      </c>
      <c r="X53" s="43">
        <v>2.5000000000000001E-3</v>
      </c>
      <c r="Y53" s="43">
        <f t="shared" si="32"/>
        <v>5.0000000000000001E-3</v>
      </c>
      <c r="Z53" s="43">
        <v>0</v>
      </c>
      <c r="AA53" s="44">
        <f t="shared" si="33"/>
        <v>0</v>
      </c>
      <c r="AR53" s="4" t="s">
        <v>54</v>
      </c>
      <c r="AT53" s="4" t="s">
        <v>80</v>
      </c>
      <c r="AU53" s="4" t="s">
        <v>16</v>
      </c>
      <c r="AY53" s="4" t="s">
        <v>30</v>
      </c>
      <c r="BE53" s="20">
        <f t="shared" si="34"/>
        <v>0</v>
      </c>
      <c r="BF53" s="20">
        <f t="shared" si="35"/>
        <v>0</v>
      </c>
      <c r="BG53" s="20">
        <f t="shared" si="36"/>
        <v>0</v>
      </c>
      <c r="BH53" s="20">
        <f t="shared" si="37"/>
        <v>0</v>
      </c>
      <c r="BI53" s="20">
        <f t="shared" si="38"/>
        <v>0</v>
      </c>
      <c r="BJ53" s="4" t="s">
        <v>16</v>
      </c>
      <c r="BK53" s="20">
        <f t="shared" si="39"/>
        <v>0</v>
      </c>
      <c r="BL53" s="4" t="s">
        <v>33</v>
      </c>
      <c r="BM53" s="4" t="s">
        <v>135</v>
      </c>
    </row>
    <row r="54" spans="2:65" s="1" customFormat="1" ht="16.5" customHeight="1">
      <c r="B54" s="21"/>
      <c r="C54" s="45">
        <v>35</v>
      </c>
      <c r="D54" s="45" t="s">
        <v>80</v>
      </c>
      <c r="E54" s="46" t="s">
        <v>136</v>
      </c>
      <c r="F54" s="84" t="s">
        <v>137</v>
      </c>
      <c r="G54" s="84"/>
      <c r="H54" s="84"/>
      <c r="I54" s="84"/>
      <c r="J54" s="47" t="s">
        <v>107</v>
      </c>
      <c r="K54" s="48">
        <v>2</v>
      </c>
      <c r="L54" s="85"/>
      <c r="M54" s="85"/>
      <c r="N54" s="86">
        <f t="shared" si="30"/>
        <v>0</v>
      </c>
      <c r="O54" s="83"/>
      <c r="P54" s="83"/>
      <c r="Q54" s="83"/>
      <c r="R54" s="22"/>
      <c r="T54" s="42" t="s">
        <v>0</v>
      </c>
      <c r="U54" s="8" t="s">
        <v>3</v>
      </c>
      <c r="V54" s="6"/>
      <c r="W54" s="43">
        <f t="shared" si="31"/>
        <v>0</v>
      </c>
      <c r="X54" s="43">
        <v>0</v>
      </c>
      <c r="Y54" s="43">
        <f t="shared" si="32"/>
        <v>0</v>
      </c>
      <c r="Z54" s="43">
        <v>0</v>
      </c>
      <c r="AA54" s="44">
        <f t="shared" si="33"/>
        <v>0</v>
      </c>
      <c r="AR54" s="4" t="s">
        <v>54</v>
      </c>
      <c r="AT54" s="4" t="s">
        <v>80</v>
      </c>
      <c r="AU54" s="4" t="s">
        <v>16</v>
      </c>
      <c r="AY54" s="4" t="s">
        <v>30</v>
      </c>
      <c r="BE54" s="20">
        <f t="shared" si="34"/>
        <v>0</v>
      </c>
      <c r="BF54" s="20">
        <f t="shared" si="35"/>
        <v>0</v>
      </c>
      <c r="BG54" s="20">
        <f t="shared" si="36"/>
        <v>0</v>
      </c>
      <c r="BH54" s="20">
        <f t="shared" si="37"/>
        <v>0</v>
      </c>
      <c r="BI54" s="20">
        <f t="shared" si="38"/>
        <v>0</v>
      </c>
      <c r="BJ54" s="4" t="s">
        <v>16</v>
      </c>
      <c r="BK54" s="20">
        <f t="shared" si="39"/>
        <v>0</v>
      </c>
      <c r="BL54" s="4" t="s">
        <v>33</v>
      </c>
      <c r="BM54" s="4" t="s">
        <v>138</v>
      </c>
    </row>
    <row r="55" spans="2:65" s="1" customFormat="1" ht="16.5" customHeight="1">
      <c r="B55" s="21"/>
      <c r="C55" s="45">
        <v>36</v>
      </c>
      <c r="D55" s="45" t="s">
        <v>80</v>
      </c>
      <c r="E55" s="46" t="s">
        <v>139</v>
      </c>
      <c r="F55" s="84" t="s">
        <v>140</v>
      </c>
      <c r="G55" s="84"/>
      <c r="H55" s="84"/>
      <c r="I55" s="84"/>
      <c r="J55" s="47" t="s">
        <v>107</v>
      </c>
      <c r="K55" s="48">
        <v>2</v>
      </c>
      <c r="L55" s="85"/>
      <c r="M55" s="85"/>
      <c r="N55" s="86">
        <f t="shared" si="30"/>
        <v>0</v>
      </c>
      <c r="O55" s="83"/>
      <c r="P55" s="83"/>
      <c r="Q55" s="83"/>
      <c r="R55" s="22"/>
      <c r="T55" s="42" t="s">
        <v>0</v>
      </c>
      <c r="U55" s="8" t="s">
        <v>3</v>
      </c>
      <c r="V55" s="6"/>
      <c r="W55" s="43">
        <f t="shared" si="31"/>
        <v>0</v>
      </c>
      <c r="X55" s="43">
        <v>0</v>
      </c>
      <c r="Y55" s="43">
        <f t="shared" si="32"/>
        <v>0</v>
      </c>
      <c r="Z55" s="43">
        <v>0</v>
      </c>
      <c r="AA55" s="44">
        <f t="shared" si="33"/>
        <v>0</v>
      </c>
      <c r="AR55" s="4" t="s">
        <v>54</v>
      </c>
      <c r="AT55" s="4" t="s">
        <v>80</v>
      </c>
      <c r="AU55" s="4" t="s">
        <v>16</v>
      </c>
      <c r="AY55" s="4" t="s">
        <v>30</v>
      </c>
      <c r="BE55" s="20">
        <f t="shared" si="34"/>
        <v>0</v>
      </c>
      <c r="BF55" s="20">
        <f t="shared" si="35"/>
        <v>0</v>
      </c>
      <c r="BG55" s="20">
        <f t="shared" si="36"/>
        <v>0</v>
      </c>
      <c r="BH55" s="20">
        <f t="shared" si="37"/>
        <v>0</v>
      </c>
      <c r="BI55" s="20">
        <f t="shared" si="38"/>
        <v>0</v>
      </c>
      <c r="BJ55" s="4" t="s">
        <v>16</v>
      </c>
      <c r="BK55" s="20">
        <f t="shared" si="39"/>
        <v>0</v>
      </c>
      <c r="BL55" s="4" t="s">
        <v>33</v>
      </c>
      <c r="BM55" s="4" t="s">
        <v>141</v>
      </c>
    </row>
    <row r="56" spans="2:65" s="1" customFormat="1" ht="38.25" customHeight="1">
      <c r="B56" s="21"/>
      <c r="C56" s="38">
        <v>37</v>
      </c>
      <c r="D56" s="38" t="s">
        <v>31</v>
      </c>
      <c r="E56" s="39" t="s">
        <v>142</v>
      </c>
      <c r="F56" s="81" t="s">
        <v>143</v>
      </c>
      <c r="G56" s="81"/>
      <c r="H56" s="81"/>
      <c r="I56" s="81"/>
      <c r="J56" s="40" t="s">
        <v>95</v>
      </c>
      <c r="K56" s="41">
        <v>20</v>
      </c>
      <c r="L56" s="82"/>
      <c r="M56" s="82"/>
      <c r="N56" s="83">
        <f t="shared" si="30"/>
        <v>0</v>
      </c>
      <c r="O56" s="83"/>
      <c r="P56" s="83"/>
      <c r="Q56" s="83"/>
      <c r="R56" s="22"/>
      <c r="T56" s="42" t="s">
        <v>0</v>
      </c>
      <c r="U56" s="8" t="s">
        <v>3</v>
      </c>
      <c r="V56" s="6"/>
      <c r="W56" s="43">
        <f t="shared" si="31"/>
        <v>0</v>
      </c>
      <c r="X56" s="43">
        <v>0.16556109999999999</v>
      </c>
      <c r="Y56" s="43">
        <f t="shared" si="32"/>
        <v>3.3112219999999999</v>
      </c>
      <c r="Z56" s="43">
        <v>0</v>
      </c>
      <c r="AA56" s="44">
        <f t="shared" si="33"/>
        <v>0</v>
      </c>
      <c r="AR56" s="4" t="s">
        <v>33</v>
      </c>
      <c r="AT56" s="4" t="s">
        <v>31</v>
      </c>
      <c r="AU56" s="4" t="s">
        <v>16</v>
      </c>
      <c r="AY56" s="4" t="s">
        <v>30</v>
      </c>
      <c r="BE56" s="20">
        <f t="shared" si="34"/>
        <v>0</v>
      </c>
      <c r="BF56" s="20">
        <f t="shared" si="35"/>
        <v>0</v>
      </c>
      <c r="BG56" s="20">
        <f t="shared" si="36"/>
        <v>0</v>
      </c>
      <c r="BH56" s="20">
        <f t="shared" si="37"/>
        <v>0</v>
      </c>
      <c r="BI56" s="20">
        <f t="shared" si="38"/>
        <v>0</v>
      </c>
      <c r="BJ56" s="4" t="s">
        <v>16</v>
      </c>
      <c r="BK56" s="20">
        <f t="shared" si="39"/>
        <v>0</v>
      </c>
      <c r="BL56" s="4" t="s">
        <v>33</v>
      </c>
      <c r="BM56" s="4" t="s">
        <v>144</v>
      </c>
    </row>
    <row r="57" spans="2:65" s="1" customFormat="1" ht="25.5" customHeight="1">
      <c r="B57" s="21"/>
      <c r="C57" s="45">
        <v>38</v>
      </c>
      <c r="D57" s="45" t="s">
        <v>80</v>
      </c>
      <c r="E57" s="46" t="s">
        <v>145</v>
      </c>
      <c r="F57" s="84" t="s">
        <v>146</v>
      </c>
      <c r="G57" s="84"/>
      <c r="H57" s="84"/>
      <c r="I57" s="84"/>
      <c r="J57" s="47" t="s">
        <v>107</v>
      </c>
      <c r="K57" s="48">
        <v>18</v>
      </c>
      <c r="L57" s="85"/>
      <c r="M57" s="85"/>
      <c r="N57" s="86">
        <f t="shared" si="30"/>
        <v>0</v>
      </c>
      <c r="O57" s="83"/>
      <c r="P57" s="83"/>
      <c r="Q57" s="83"/>
      <c r="R57" s="22"/>
      <c r="T57" s="42" t="s">
        <v>0</v>
      </c>
      <c r="U57" s="8" t="s">
        <v>3</v>
      </c>
      <c r="V57" s="6"/>
      <c r="W57" s="43">
        <f t="shared" si="31"/>
        <v>0</v>
      </c>
      <c r="X57" s="43">
        <v>6.5000000000000002E-2</v>
      </c>
      <c r="Y57" s="43">
        <f t="shared" si="32"/>
        <v>1.17</v>
      </c>
      <c r="Z57" s="43">
        <v>0</v>
      </c>
      <c r="AA57" s="44">
        <f t="shared" si="33"/>
        <v>0</v>
      </c>
      <c r="AR57" s="4" t="s">
        <v>54</v>
      </c>
      <c r="AT57" s="4" t="s">
        <v>80</v>
      </c>
      <c r="AU57" s="4" t="s">
        <v>16</v>
      </c>
      <c r="AY57" s="4" t="s">
        <v>30</v>
      </c>
      <c r="BE57" s="20">
        <f t="shared" si="34"/>
        <v>0</v>
      </c>
      <c r="BF57" s="20">
        <f t="shared" si="35"/>
        <v>0</v>
      </c>
      <c r="BG57" s="20">
        <f t="shared" si="36"/>
        <v>0</v>
      </c>
      <c r="BH57" s="20">
        <f t="shared" si="37"/>
        <v>0</v>
      </c>
      <c r="BI57" s="20">
        <f t="shared" si="38"/>
        <v>0</v>
      </c>
      <c r="BJ57" s="4" t="s">
        <v>16</v>
      </c>
      <c r="BK57" s="20">
        <f t="shared" si="39"/>
        <v>0</v>
      </c>
      <c r="BL57" s="4" t="s">
        <v>33</v>
      </c>
      <c r="BM57" s="4" t="s">
        <v>147</v>
      </c>
    </row>
    <row r="58" spans="2:65" s="1" customFormat="1" ht="38.25" customHeight="1">
      <c r="B58" s="21"/>
      <c r="C58" s="38">
        <v>39</v>
      </c>
      <c r="D58" s="38" t="s">
        <v>31</v>
      </c>
      <c r="E58" s="39" t="s">
        <v>148</v>
      </c>
      <c r="F58" s="81" t="s">
        <v>149</v>
      </c>
      <c r="G58" s="81"/>
      <c r="H58" s="81"/>
      <c r="I58" s="81"/>
      <c r="J58" s="40" t="s">
        <v>95</v>
      </c>
      <c r="K58" s="41">
        <v>60</v>
      </c>
      <c r="L58" s="82"/>
      <c r="M58" s="82"/>
      <c r="N58" s="83">
        <f t="shared" si="30"/>
        <v>0</v>
      </c>
      <c r="O58" s="83"/>
      <c r="P58" s="83"/>
      <c r="Q58" s="83"/>
      <c r="R58" s="22"/>
      <c r="T58" s="42" t="s">
        <v>0</v>
      </c>
      <c r="U58" s="8" t="s">
        <v>3</v>
      </c>
      <c r="V58" s="6"/>
      <c r="W58" s="43">
        <f t="shared" si="31"/>
        <v>0</v>
      </c>
      <c r="X58" s="43">
        <v>0.12733900000000001</v>
      </c>
      <c r="Y58" s="43">
        <f t="shared" si="32"/>
        <v>7.6403400000000001</v>
      </c>
      <c r="Z58" s="43">
        <v>0</v>
      </c>
      <c r="AA58" s="44">
        <f t="shared" si="33"/>
        <v>0</v>
      </c>
      <c r="AR58" s="4" t="s">
        <v>33</v>
      </c>
      <c r="AT58" s="4" t="s">
        <v>31</v>
      </c>
      <c r="AU58" s="4" t="s">
        <v>16</v>
      </c>
      <c r="AY58" s="4" t="s">
        <v>30</v>
      </c>
      <c r="BE58" s="20">
        <f t="shared" si="34"/>
        <v>0</v>
      </c>
      <c r="BF58" s="20">
        <f t="shared" si="35"/>
        <v>0</v>
      </c>
      <c r="BG58" s="20">
        <f t="shared" si="36"/>
        <v>0</v>
      </c>
      <c r="BH58" s="20">
        <f t="shared" si="37"/>
        <v>0</v>
      </c>
      <c r="BI58" s="20">
        <f t="shared" si="38"/>
        <v>0</v>
      </c>
      <c r="BJ58" s="4" t="s">
        <v>16</v>
      </c>
      <c r="BK58" s="20">
        <f t="shared" si="39"/>
        <v>0</v>
      </c>
      <c r="BL58" s="4" t="s">
        <v>33</v>
      </c>
      <c r="BM58" s="4" t="s">
        <v>150</v>
      </c>
    </row>
    <row r="59" spans="2:65" s="1" customFormat="1" ht="16.5" customHeight="1">
      <c r="B59" s="21"/>
      <c r="C59" s="45">
        <v>40</v>
      </c>
      <c r="D59" s="45" t="s">
        <v>80</v>
      </c>
      <c r="E59" s="46" t="s">
        <v>151</v>
      </c>
      <c r="F59" s="84" t="s">
        <v>152</v>
      </c>
      <c r="G59" s="84"/>
      <c r="H59" s="84"/>
      <c r="I59" s="84"/>
      <c r="J59" s="47" t="s">
        <v>107</v>
      </c>
      <c r="K59" s="48">
        <v>80</v>
      </c>
      <c r="L59" s="85"/>
      <c r="M59" s="85"/>
      <c r="N59" s="86">
        <f t="shared" si="30"/>
        <v>0</v>
      </c>
      <c r="O59" s="83"/>
      <c r="P59" s="83"/>
      <c r="Q59" s="83"/>
      <c r="R59" s="22"/>
      <c r="T59" s="42" t="s">
        <v>0</v>
      </c>
      <c r="U59" s="8" t="s">
        <v>3</v>
      </c>
      <c r="V59" s="6"/>
      <c r="W59" s="43">
        <f t="shared" si="31"/>
        <v>0</v>
      </c>
      <c r="X59" s="43">
        <v>8.5000000000000006E-2</v>
      </c>
      <c r="Y59" s="43">
        <f t="shared" si="32"/>
        <v>6.8000000000000007</v>
      </c>
      <c r="Z59" s="43">
        <v>0</v>
      </c>
      <c r="AA59" s="44">
        <f t="shared" si="33"/>
        <v>0</v>
      </c>
      <c r="AR59" s="4" t="s">
        <v>54</v>
      </c>
      <c r="AT59" s="4" t="s">
        <v>80</v>
      </c>
      <c r="AU59" s="4" t="s">
        <v>16</v>
      </c>
      <c r="AY59" s="4" t="s">
        <v>30</v>
      </c>
      <c r="BE59" s="20">
        <f t="shared" si="34"/>
        <v>0</v>
      </c>
      <c r="BF59" s="20">
        <f t="shared" si="35"/>
        <v>0</v>
      </c>
      <c r="BG59" s="20">
        <f t="shared" si="36"/>
        <v>0</v>
      </c>
      <c r="BH59" s="20">
        <f t="shared" si="37"/>
        <v>0</v>
      </c>
      <c r="BI59" s="20">
        <f t="shared" si="38"/>
        <v>0</v>
      </c>
      <c r="BJ59" s="4" t="s">
        <v>16</v>
      </c>
      <c r="BK59" s="20">
        <f t="shared" si="39"/>
        <v>0</v>
      </c>
      <c r="BL59" s="4" t="s">
        <v>33</v>
      </c>
      <c r="BM59" s="4" t="s">
        <v>153</v>
      </c>
    </row>
    <row r="60" spans="2:65" s="1" customFormat="1" ht="25.5" customHeight="1">
      <c r="B60" s="21"/>
      <c r="C60" s="45">
        <v>41</v>
      </c>
      <c r="D60" s="45" t="s">
        <v>80</v>
      </c>
      <c r="E60" s="46" t="s">
        <v>154</v>
      </c>
      <c r="F60" s="84" t="s">
        <v>155</v>
      </c>
      <c r="G60" s="84"/>
      <c r="H60" s="84"/>
      <c r="I60" s="84"/>
      <c r="J60" s="47" t="s">
        <v>107</v>
      </c>
      <c r="K60" s="48">
        <v>3</v>
      </c>
      <c r="L60" s="85"/>
      <c r="M60" s="85"/>
      <c r="N60" s="86">
        <f t="shared" si="30"/>
        <v>0</v>
      </c>
      <c r="O60" s="83"/>
      <c r="P60" s="83"/>
      <c r="Q60" s="83"/>
      <c r="R60" s="22"/>
      <c r="T60" s="42" t="s">
        <v>0</v>
      </c>
      <c r="U60" s="8" t="s">
        <v>3</v>
      </c>
      <c r="V60" s="6"/>
      <c r="W60" s="43">
        <f t="shared" si="31"/>
        <v>0</v>
      </c>
      <c r="X60" s="43">
        <v>8.48E-2</v>
      </c>
      <c r="Y60" s="43">
        <f t="shared" si="32"/>
        <v>0.25440000000000002</v>
      </c>
      <c r="Z60" s="43">
        <v>0</v>
      </c>
      <c r="AA60" s="44">
        <f t="shared" si="33"/>
        <v>0</v>
      </c>
      <c r="AR60" s="4" t="s">
        <v>54</v>
      </c>
      <c r="AT60" s="4" t="s">
        <v>80</v>
      </c>
      <c r="AU60" s="4" t="s">
        <v>16</v>
      </c>
      <c r="AY60" s="4" t="s">
        <v>30</v>
      </c>
      <c r="BE60" s="20">
        <f t="shared" si="34"/>
        <v>0</v>
      </c>
      <c r="BF60" s="20">
        <f t="shared" si="35"/>
        <v>0</v>
      </c>
      <c r="BG60" s="20">
        <f t="shared" si="36"/>
        <v>0</v>
      </c>
      <c r="BH60" s="20">
        <f t="shared" si="37"/>
        <v>0</v>
      </c>
      <c r="BI60" s="20">
        <f t="shared" si="38"/>
        <v>0</v>
      </c>
      <c r="BJ60" s="4" t="s">
        <v>16</v>
      </c>
      <c r="BK60" s="20">
        <f t="shared" si="39"/>
        <v>0</v>
      </c>
      <c r="BL60" s="4" t="s">
        <v>33</v>
      </c>
      <c r="BM60" s="4" t="s">
        <v>156</v>
      </c>
    </row>
    <row r="61" spans="2:65" s="1" customFormat="1" ht="25.5" customHeight="1">
      <c r="B61" s="21"/>
      <c r="C61" s="45">
        <v>42</v>
      </c>
      <c r="D61" s="45" t="s">
        <v>80</v>
      </c>
      <c r="E61" s="46" t="s">
        <v>157</v>
      </c>
      <c r="F61" s="84" t="s">
        <v>158</v>
      </c>
      <c r="G61" s="84"/>
      <c r="H61" s="84"/>
      <c r="I61" s="84"/>
      <c r="J61" s="47" t="s">
        <v>107</v>
      </c>
      <c r="K61" s="48">
        <v>3</v>
      </c>
      <c r="L61" s="85"/>
      <c r="M61" s="85"/>
      <c r="N61" s="86">
        <f t="shared" si="30"/>
        <v>0</v>
      </c>
      <c r="O61" s="83"/>
      <c r="P61" s="83"/>
      <c r="Q61" s="83"/>
      <c r="R61" s="22"/>
      <c r="T61" s="42" t="s">
        <v>0</v>
      </c>
      <c r="U61" s="8" t="s">
        <v>3</v>
      </c>
      <c r="V61" s="6"/>
      <c r="W61" s="43">
        <f t="shared" si="31"/>
        <v>0</v>
      </c>
      <c r="X61" s="43">
        <v>8.48E-2</v>
      </c>
      <c r="Y61" s="43">
        <f t="shared" si="32"/>
        <v>0.25440000000000002</v>
      </c>
      <c r="Z61" s="43">
        <v>0</v>
      </c>
      <c r="AA61" s="44">
        <f t="shared" si="33"/>
        <v>0</v>
      </c>
      <c r="AR61" s="4" t="s">
        <v>54</v>
      </c>
      <c r="AT61" s="4" t="s">
        <v>80</v>
      </c>
      <c r="AU61" s="4" t="s">
        <v>16</v>
      </c>
      <c r="AY61" s="4" t="s">
        <v>30</v>
      </c>
      <c r="BE61" s="20">
        <f t="shared" si="34"/>
        <v>0</v>
      </c>
      <c r="BF61" s="20">
        <f t="shared" si="35"/>
        <v>0</v>
      </c>
      <c r="BG61" s="20">
        <f t="shared" si="36"/>
        <v>0</v>
      </c>
      <c r="BH61" s="20">
        <f t="shared" si="37"/>
        <v>0</v>
      </c>
      <c r="BI61" s="20">
        <f t="shared" si="38"/>
        <v>0</v>
      </c>
      <c r="BJ61" s="4" t="s">
        <v>16</v>
      </c>
      <c r="BK61" s="20">
        <f t="shared" si="39"/>
        <v>0</v>
      </c>
      <c r="BL61" s="4" t="s">
        <v>33</v>
      </c>
      <c r="BM61" s="4" t="s">
        <v>159</v>
      </c>
    </row>
    <row r="62" spans="2:65" s="1" customFormat="1" ht="38.25" customHeight="1">
      <c r="B62" s="21"/>
      <c r="C62" s="38">
        <v>43</v>
      </c>
      <c r="D62" s="38" t="s">
        <v>31</v>
      </c>
      <c r="E62" s="39" t="s">
        <v>160</v>
      </c>
      <c r="F62" s="81" t="s">
        <v>161</v>
      </c>
      <c r="G62" s="81"/>
      <c r="H62" s="81"/>
      <c r="I62" s="81"/>
      <c r="J62" s="40" t="s">
        <v>46</v>
      </c>
      <c r="K62" s="41">
        <v>11</v>
      </c>
      <c r="L62" s="82"/>
      <c r="M62" s="82"/>
      <c r="N62" s="83">
        <f t="shared" si="30"/>
        <v>0</v>
      </c>
      <c r="O62" s="83"/>
      <c r="P62" s="83"/>
      <c r="Q62" s="83"/>
      <c r="R62" s="22"/>
      <c r="T62" s="42" t="s">
        <v>0</v>
      </c>
      <c r="U62" s="8" t="s">
        <v>3</v>
      </c>
      <c r="V62" s="6"/>
      <c r="W62" s="43">
        <f t="shared" si="31"/>
        <v>0</v>
      </c>
      <c r="X62" s="43">
        <v>2.2151299999999998</v>
      </c>
      <c r="Y62" s="43">
        <f t="shared" si="32"/>
        <v>24.366429999999998</v>
      </c>
      <c r="Z62" s="43">
        <v>0</v>
      </c>
      <c r="AA62" s="44">
        <f t="shared" si="33"/>
        <v>0</v>
      </c>
      <c r="AR62" s="4" t="s">
        <v>33</v>
      </c>
      <c r="AT62" s="4" t="s">
        <v>31</v>
      </c>
      <c r="AU62" s="4" t="s">
        <v>16</v>
      </c>
      <c r="AY62" s="4" t="s">
        <v>30</v>
      </c>
      <c r="BE62" s="20">
        <f t="shared" si="34"/>
        <v>0</v>
      </c>
      <c r="BF62" s="20">
        <f t="shared" si="35"/>
        <v>0</v>
      </c>
      <c r="BG62" s="20">
        <f t="shared" si="36"/>
        <v>0</v>
      </c>
      <c r="BH62" s="20">
        <f t="shared" si="37"/>
        <v>0</v>
      </c>
      <c r="BI62" s="20">
        <f t="shared" si="38"/>
        <v>0</v>
      </c>
      <c r="BJ62" s="4" t="s">
        <v>16</v>
      </c>
      <c r="BK62" s="20">
        <f t="shared" si="39"/>
        <v>0</v>
      </c>
      <c r="BL62" s="4" t="s">
        <v>33</v>
      </c>
      <c r="BM62" s="4" t="s">
        <v>162</v>
      </c>
    </row>
    <row r="63" spans="2:65" s="1" customFormat="1" ht="25.5" customHeight="1">
      <c r="B63" s="21"/>
      <c r="C63" s="38">
        <v>44</v>
      </c>
      <c r="D63" s="38" t="s">
        <v>31</v>
      </c>
      <c r="E63" s="39" t="s">
        <v>163</v>
      </c>
      <c r="F63" s="81" t="s">
        <v>265</v>
      </c>
      <c r="G63" s="81"/>
      <c r="H63" s="81"/>
      <c r="I63" s="81"/>
      <c r="J63" s="40" t="s">
        <v>95</v>
      </c>
      <c r="K63" s="41">
        <v>90</v>
      </c>
      <c r="L63" s="82"/>
      <c r="M63" s="82"/>
      <c r="N63" s="83">
        <f t="shared" si="30"/>
        <v>0</v>
      </c>
      <c r="O63" s="83"/>
      <c r="P63" s="83"/>
      <c r="Q63" s="83"/>
      <c r="R63" s="22"/>
      <c r="T63" s="42" t="s">
        <v>0</v>
      </c>
      <c r="U63" s="8" t="s">
        <v>3</v>
      </c>
      <c r="V63" s="6"/>
      <c r="W63" s="43">
        <f t="shared" si="31"/>
        <v>0</v>
      </c>
      <c r="X63" s="43">
        <v>3.6511399999999999E-2</v>
      </c>
      <c r="Y63" s="43">
        <f t="shared" si="32"/>
        <v>3.2860260000000001</v>
      </c>
      <c r="Z63" s="43">
        <v>0</v>
      </c>
      <c r="AA63" s="44">
        <f t="shared" si="33"/>
        <v>0</v>
      </c>
      <c r="AR63" s="4" t="s">
        <v>33</v>
      </c>
      <c r="AT63" s="4" t="s">
        <v>31</v>
      </c>
      <c r="AU63" s="4" t="s">
        <v>16</v>
      </c>
      <c r="AY63" s="4" t="s">
        <v>30</v>
      </c>
      <c r="BE63" s="20">
        <f t="shared" si="34"/>
        <v>0</v>
      </c>
      <c r="BF63" s="20">
        <f t="shared" si="35"/>
        <v>0</v>
      </c>
      <c r="BG63" s="20">
        <f t="shared" si="36"/>
        <v>0</v>
      </c>
      <c r="BH63" s="20">
        <f t="shared" si="37"/>
        <v>0</v>
      </c>
      <c r="BI63" s="20">
        <f t="shared" si="38"/>
        <v>0</v>
      </c>
      <c r="BJ63" s="4" t="s">
        <v>16</v>
      </c>
      <c r="BK63" s="20">
        <f t="shared" si="39"/>
        <v>0</v>
      </c>
      <c r="BL63" s="4" t="s">
        <v>33</v>
      </c>
      <c r="BM63" s="4" t="s">
        <v>164</v>
      </c>
    </row>
    <row r="64" spans="2:65" s="1" customFormat="1" ht="25.5" customHeight="1">
      <c r="B64" s="21"/>
      <c r="C64" s="38">
        <v>45</v>
      </c>
      <c r="D64" s="38" t="s">
        <v>31</v>
      </c>
      <c r="E64" s="39" t="s">
        <v>165</v>
      </c>
      <c r="F64" s="81" t="s">
        <v>166</v>
      </c>
      <c r="G64" s="81"/>
      <c r="H64" s="81"/>
      <c r="I64" s="81"/>
      <c r="J64" s="40" t="s">
        <v>107</v>
      </c>
      <c r="K64" s="41">
        <v>45</v>
      </c>
      <c r="L64" s="82"/>
      <c r="M64" s="82"/>
      <c r="N64" s="83">
        <f t="shared" si="30"/>
        <v>0</v>
      </c>
      <c r="O64" s="83"/>
      <c r="P64" s="83"/>
      <c r="Q64" s="83"/>
      <c r="R64" s="22"/>
      <c r="T64" s="42" t="s">
        <v>0</v>
      </c>
      <c r="U64" s="8" t="s">
        <v>3</v>
      </c>
      <c r="V64" s="6"/>
      <c r="W64" s="43">
        <f t="shared" si="31"/>
        <v>0</v>
      </c>
      <c r="X64" s="43">
        <v>0</v>
      </c>
      <c r="Y64" s="43">
        <f t="shared" si="32"/>
        <v>0</v>
      </c>
      <c r="Z64" s="43">
        <v>0</v>
      </c>
      <c r="AA64" s="44">
        <f t="shared" si="33"/>
        <v>0</v>
      </c>
      <c r="AR64" s="4" t="s">
        <v>33</v>
      </c>
      <c r="AT64" s="4" t="s">
        <v>31</v>
      </c>
      <c r="AU64" s="4" t="s">
        <v>16</v>
      </c>
      <c r="AY64" s="4" t="s">
        <v>30</v>
      </c>
      <c r="BE64" s="20">
        <f t="shared" si="34"/>
        <v>0</v>
      </c>
      <c r="BF64" s="20">
        <f t="shared" si="35"/>
        <v>0</v>
      </c>
      <c r="BG64" s="20">
        <f t="shared" si="36"/>
        <v>0</v>
      </c>
      <c r="BH64" s="20">
        <f t="shared" si="37"/>
        <v>0</v>
      </c>
      <c r="BI64" s="20">
        <f t="shared" si="38"/>
        <v>0</v>
      </c>
      <c r="BJ64" s="4" t="s">
        <v>16</v>
      </c>
      <c r="BK64" s="20">
        <f t="shared" si="39"/>
        <v>0</v>
      </c>
      <c r="BL64" s="4" t="s">
        <v>33</v>
      </c>
      <c r="BM64" s="4" t="s">
        <v>167</v>
      </c>
    </row>
    <row r="65" spans="2:65" s="1" customFormat="1" ht="25.5" customHeight="1">
      <c r="B65" s="21"/>
      <c r="C65" s="38">
        <v>46</v>
      </c>
      <c r="D65" s="38" t="s">
        <v>31</v>
      </c>
      <c r="E65" s="39" t="s">
        <v>169</v>
      </c>
      <c r="F65" s="81" t="s">
        <v>170</v>
      </c>
      <c r="G65" s="81"/>
      <c r="H65" s="81"/>
      <c r="I65" s="81"/>
      <c r="J65" s="40" t="s">
        <v>63</v>
      </c>
      <c r="K65" s="41">
        <v>15</v>
      </c>
      <c r="L65" s="82"/>
      <c r="M65" s="82"/>
      <c r="N65" s="83">
        <f t="shared" si="30"/>
        <v>0</v>
      </c>
      <c r="O65" s="83"/>
      <c r="P65" s="83"/>
      <c r="Q65" s="83"/>
      <c r="R65" s="22"/>
      <c r="T65" s="42" t="s">
        <v>0</v>
      </c>
      <c r="U65" s="8" t="s">
        <v>3</v>
      </c>
      <c r="V65" s="6"/>
      <c r="W65" s="43">
        <f t="shared" si="31"/>
        <v>0</v>
      </c>
      <c r="X65" s="43">
        <v>0</v>
      </c>
      <c r="Y65" s="43">
        <f t="shared" si="32"/>
        <v>0</v>
      </c>
      <c r="Z65" s="43">
        <v>0</v>
      </c>
      <c r="AA65" s="44">
        <f t="shared" si="33"/>
        <v>0</v>
      </c>
      <c r="AR65" s="4" t="s">
        <v>33</v>
      </c>
      <c r="AT65" s="4" t="s">
        <v>31</v>
      </c>
      <c r="AU65" s="4" t="s">
        <v>16</v>
      </c>
      <c r="AY65" s="4" t="s">
        <v>30</v>
      </c>
      <c r="BE65" s="20">
        <f t="shared" si="34"/>
        <v>0</v>
      </c>
      <c r="BF65" s="20">
        <f t="shared" si="35"/>
        <v>0</v>
      </c>
      <c r="BG65" s="20">
        <f t="shared" si="36"/>
        <v>0</v>
      </c>
      <c r="BH65" s="20">
        <f t="shared" si="37"/>
        <v>0</v>
      </c>
      <c r="BI65" s="20">
        <f t="shared" si="38"/>
        <v>0</v>
      </c>
      <c r="BJ65" s="4" t="s">
        <v>16</v>
      </c>
      <c r="BK65" s="20">
        <f t="shared" si="39"/>
        <v>0</v>
      </c>
      <c r="BL65" s="4" t="s">
        <v>33</v>
      </c>
      <c r="BM65" s="4" t="s">
        <v>171</v>
      </c>
    </row>
    <row r="66" spans="2:65" s="1" customFormat="1" ht="25.5" customHeight="1">
      <c r="B66" s="21"/>
      <c r="C66" s="38">
        <v>47</v>
      </c>
      <c r="D66" s="38" t="s">
        <v>31</v>
      </c>
      <c r="E66" s="39" t="s">
        <v>172</v>
      </c>
      <c r="F66" s="81" t="s">
        <v>173</v>
      </c>
      <c r="G66" s="81"/>
      <c r="H66" s="81"/>
      <c r="I66" s="81"/>
      <c r="J66" s="40" t="s">
        <v>63</v>
      </c>
      <c r="K66" s="41">
        <v>15</v>
      </c>
      <c r="L66" s="82"/>
      <c r="M66" s="82"/>
      <c r="N66" s="83">
        <f t="shared" si="30"/>
        <v>0</v>
      </c>
      <c r="O66" s="83"/>
      <c r="P66" s="83"/>
      <c r="Q66" s="83"/>
      <c r="R66" s="22"/>
      <c r="T66" s="42" t="s">
        <v>0</v>
      </c>
      <c r="U66" s="8" t="s">
        <v>3</v>
      </c>
      <c r="V66" s="6"/>
      <c r="W66" s="43">
        <f t="shared" si="31"/>
        <v>0</v>
      </c>
      <c r="X66" s="43">
        <v>0</v>
      </c>
      <c r="Y66" s="43">
        <f t="shared" si="32"/>
        <v>0</v>
      </c>
      <c r="Z66" s="43">
        <v>0</v>
      </c>
      <c r="AA66" s="44">
        <f t="shared" si="33"/>
        <v>0</v>
      </c>
      <c r="AR66" s="4" t="s">
        <v>33</v>
      </c>
      <c r="AT66" s="4" t="s">
        <v>31</v>
      </c>
      <c r="AU66" s="4" t="s">
        <v>16</v>
      </c>
      <c r="AY66" s="4" t="s">
        <v>30</v>
      </c>
      <c r="BE66" s="20">
        <f t="shared" si="34"/>
        <v>0</v>
      </c>
      <c r="BF66" s="20">
        <f t="shared" si="35"/>
        <v>0</v>
      </c>
      <c r="BG66" s="20">
        <f t="shared" si="36"/>
        <v>0</v>
      </c>
      <c r="BH66" s="20">
        <f t="shared" si="37"/>
        <v>0</v>
      </c>
      <c r="BI66" s="20">
        <f t="shared" si="38"/>
        <v>0</v>
      </c>
      <c r="BJ66" s="4" t="s">
        <v>16</v>
      </c>
      <c r="BK66" s="20">
        <f t="shared" si="39"/>
        <v>0</v>
      </c>
      <c r="BL66" s="4" t="s">
        <v>33</v>
      </c>
      <c r="BM66" s="4" t="s">
        <v>174</v>
      </c>
    </row>
    <row r="67" spans="2:65" s="1" customFormat="1" ht="25.5" customHeight="1">
      <c r="B67" s="21"/>
      <c r="C67" s="38">
        <v>48</v>
      </c>
      <c r="D67" s="38" t="s">
        <v>31</v>
      </c>
      <c r="E67" s="39" t="s">
        <v>175</v>
      </c>
      <c r="F67" s="81" t="s">
        <v>176</v>
      </c>
      <c r="G67" s="81"/>
      <c r="H67" s="81"/>
      <c r="I67" s="81"/>
      <c r="J67" s="40" t="s">
        <v>63</v>
      </c>
      <c r="K67" s="41">
        <v>15</v>
      </c>
      <c r="L67" s="82"/>
      <c r="M67" s="82"/>
      <c r="N67" s="83">
        <f t="shared" si="30"/>
        <v>0</v>
      </c>
      <c r="O67" s="83"/>
      <c r="P67" s="83"/>
      <c r="Q67" s="83"/>
      <c r="R67" s="22"/>
      <c r="T67" s="42" t="s">
        <v>0</v>
      </c>
      <c r="U67" s="8" t="s">
        <v>3</v>
      </c>
      <c r="V67" s="6"/>
      <c r="W67" s="43">
        <f t="shared" si="31"/>
        <v>0</v>
      </c>
      <c r="X67" s="43">
        <v>0</v>
      </c>
      <c r="Y67" s="43">
        <f t="shared" si="32"/>
        <v>0</v>
      </c>
      <c r="Z67" s="43">
        <v>0</v>
      </c>
      <c r="AA67" s="44">
        <f t="shared" si="33"/>
        <v>0</v>
      </c>
      <c r="AR67" s="4" t="s">
        <v>33</v>
      </c>
      <c r="AT67" s="4" t="s">
        <v>31</v>
      </c>
      <c r="AU67" s="4" t="s">
        <v>16</v>
      </c>
      <c r="AY67" s="4" t="s">
        <v>30</v>
      </c>
      <c r="BE67" s="20">
        <f t="shared" si="34"/>
        <v>0</v>
      </c>
      <c r="BF67" s="20">
        <f t="shared" si="35"/>
        <v>0</v>
      </c>
      <c r="BG67" s="20">
        <f t="shared" si="36"/>
        <v>0</v>
      </c>
      <c r="BH67" s="20">
        <f t="shared" si="37"/>
        <v>0</v>
      </c>
      <c r="BI67" s="20">
        <f t="shared" si="38"/>
        <v>0</v>
      </c>
      <c r="BJ67" s="4" t="s">
        <v>16</v>
      </c>
      <c r="BK67" s="20">
        <f t="shared" si="39"/>
        <v>0</v>
      </c>
      <c r="BL67" s="4" t="s">
        <v>33</v>
      </c>
      <c r="BM67" s="4" t="s">
        <v>177</v>
      </c>
    </row>
    <row r="68" spans="2:65" s="1" customFormat="1" ht="25.5" customHeight="1">
      <c r="B68" s="21"/>
      <c r="C68" s="38">
        <v>49</v>
      </c>
      <c r="D68" s="38" t="s">
        <v>31</v>
      </c>
      <c r="E68" s="39" t="s">
        <v>178</v>
      </c>
      <c r="F68" s="81" t="s">
        <v>179</v>
      </c>
      <c r="G68" s="81"/>
      <c r="H68" s="81"/>
      <c r="I68" s="81"/>
      <c r="J68" s="40" t="s">
        <v>63</v>
      </c>
      <c r="K68" s="41">
        <v>5</v>
      </c>
      <c r="L68" s="82"/>
      <c r="M68" s="82"/>
      <c r="N68" s="83">
        <f t="shared" si="30"/>
        <v>0</v>
      </c>
      <c r="O68" s="83"/>
      <c r="P68" s="83"/>
      <c r="Q68" s="83"/>
      <c r="R68" s="22"/>
      <c r="T68" s="42" t="s">
        <v>0</v>
      </c>
      <c r="U68" s="8" t="s">
        <v>3</v>
      </c>
      <c r="V68" s="6"/>
      <c r="W68" s="43">
        <f t="shared" si="31"/>
        <v>0</v>
      </c>
      <c r="X68" s="43">
        <v>0</v>
      </c>
      <c r="Y68" s="43">
        <f t="shared" si="32"/>
        <v>0</v>
      </c>
      <c r="Z68" s="43">
        <v>0</v>
      </c>
      <c r="AA68" s="44">
        <f t="shared" si="33"/>
        <v>0</v>
      </c>
      <c r="AR68" s="4" t="s">
        <v>33</v>
      </c>
      <c r="AT68" s="4" t="s">
        <v>31</v>
      </c>
      <c r="AU68" s="4" t="s">
        <v>16</v>
      </c>
      <c r="AY68" s="4" t="s">
        <v>30</v>
      </c>
      <c r="BE68" s="20">
        <f t="shared" si="34"/>
        <v>0</v>
      </c>
      <c r="BF68" s="20">
        <f t="shared" si="35"/>
        <v>0</v>
      </c>
      <c r="BG68" s="20">
        <f t="shared" si="36"/>
        <v>0</v>
      </c>
      <c r="BH68" s="20">
        <f t="shared" si="37"/>
        <v>0</v>
      </c>
      <c r="BI68" s="20">
        <f t="shared" si="38"/>
        <v>0</v>
      </c>
      <c r="BJ68" s="4" t="s">
        <v>16</v>
      </c>
      <c r="BK68" s="20">
        <f t="shared" si="39"/>
        <v>0</v>
      </c>
      <c r="BL68" s="4" t="s">
        <v>33</v>
      </c>
      <c r="BM68" s="4" t="s">
        <v>180</v>
      </c>
    </row>
    <row r="69" spans="2:65" s="1" customFormat="1" ht="38.25" customHeight="1">
      <c r="B69" s="21"/>
      <c r="C69" s="38">
        <v>50</v>
      </c>
      <c r="D69" s="38" t="s">
        <v>31</v>
      </c>
      <c r="E69" s="39" t="s">
        <v>181</v>
      </c>
      <c r="F69" s="81" t="s">
        <v>182</v>
      </c>
      <c r="G69" s="81"/>
      <c r="H69" s="81"/>
      <c r="I69" s="81"/>
      <c r="J69" s="40" t="s">
        <v>63</v>
      </c>
      <c r="K69" s="41">
        <v>10</v>
      </c>
      <c r="L69" s="82"/>
      <c r="M69" s="82"/>
      <c r="N69" s="83">
        <f t="shared" si="30"/>
        <v>0</v>
      </c>
      <c r="O69" s="83"/>
      <c r="P69" s="83"/>
      <c r="Q69" s="83"/>
      <c r="R69" s="22"/>
      <c r="T69" s="42" t="s">
        <v>0</v>
      </c>
      <c r="U69" s="8" t="s">
        <v>3</v>
      </c>
      <c r="V69" s="6"/>
      <c r="W69" s="43">
        <f t="shared" si="31"/>
        <v>0</v>
      </c>
      <c r="X69" s="43">
        <v>0</v>
      </c>
      <c r="Y69" s="43">
        <f t="shared" si="32"/>
        <v>0</v>
      </c>
      <c r="Z69" s="43">
        <v>0</v>
      </c>
      <c r="AA69" s="44">
        <f t="shared" si="33"/>
        <v>0</v>
      </c>
      <c r="AR69" s="4" t="s">
        <v>33</v>
      </c>
      <c r="AT69" s="4" t="s">
        <v>31</v>
      </c>
      <c r="AU69" s="4" t="s">
        <v>16</v>
      </c>
      <c r="AY69" s="4" t="s">
        <v>30</v>
      </c>
      <c r="BE69" s="20">
        <f t="shared" si="34"/>
        <v>0</v>
      </c>
      <c r="BF69" s="20">
        <f t="shared" si="35"/>
        <v>0</v>
      </c>
      <c r="BG69" s="20">
        <f t="shared" si="36"/>
        <v>0</v>
      </c>
      <c r="BH69" s="20">
        <f t="shared" si="37"/>
        <v>0</v>
      </c>
      <c r="BI69" s="20">
        <f t="shared" si="38"/>
        <v>0</v>
      </c>
      <c r="BJ69" s="4" t="s">
        <v>16</v>
      </c>
      <c r="BK69" s="20">
        <f t="shared" si="39"/>
        <v>0</v>
      </c>
      <c r="BL69" s="4" t="s">
        <v>33</v>
      </c>
      <c r="BM69" s="4" t="s">
        <v>183</v>
      </c>
    </row>
    <row r="70" spans="2:65" s="3" customFormat="1" ht="29.85" customHeight="1">
      <c r="B70" s="27"/>
      <c r="C70" s="28"/>
      <c r="D70" s="37" t="s">
        <v>13</v>
      </c>
      <c r="E70" s="37"/>
      <c r="F70" s="37"/>
      <c r="G70" s="37"/>
      <c r="H70" s="37"/>
      <c r="I70" s="37"/>
      <c r="J70" s="37"/>
      <c r="K70" s="37"/>
      <c r="L70" s="37"/>
      <c r="M70" s="37"/>
      <c r="N70" s="94">
        <f>BK70</f>
        <v>0</v>
      </c>
      <c r="O70" s="95"/>
      <c r="P70" s="95"/>
      <c r="Q70" s="95"/>
      <c r="R70" s="30"/>
      <c r="T70" s="31"/>
      <c r="U70" s="28"/>
      <c r="V70" s="28"/>
      <c r="W70" s="32">
        <f>W71</f>
        <v>0</v>
      </c>
      <c r="X70" s="28"/>
      <c r="Y70" s="32">
        <f>Y71</f>
        <v>0</v>
      </c>
      <c r="Z70" s="28"/>
      <c r="AA70" s="33">
        <f>AA71</f>
        <v>0</v>
      </c>
      <c r="AR70" s="34" t="s">
        <v>7</v>
      </c>
      <c r="AT70" s="35" t="s">
        <v>5</v>
      </c>
      <c r="AU70" s="35" t="s">
        <v>7</v>
      </c>
      <c r="AY70" s="34" t="s">
        <v>30</v>
      </c>
      <c r="BK70" s="36">
        <f>BK71</f>
        <v>0</v>
      </c>
    </row>
    <row r="71" spans="2:65" s="1" customFormat="1" ht="38.25" customHeight="1">
      <c r="B71" s="21"/>
      <c r="C71" s="38">
        <v>51</v>
      </c>
      <c r="D71" s="38" t="s">
        <v>31</v>
      </c>
      <c r="E71" s="39" t="s">
        <v>184</v>
      </c>
      <c r="F71" s="81" t="s">
        <v>185</v>
      </c>
      <c r="G71" s="81"/>
      <c r="H71" s="81"/>
      <c r="I71" s="81"/>
      <c r="J71" s="40" t="s">
        <v>63</v>
      </c>
      <c r="K71" s="41">
        <v>210</v>
      </c>
      <c r="L71" s="82"/>
      <c r="M71" s="82"/>
      <c r="N71" s="83">
        <f>ROUND(L71*K71,2)</f>
        <v>0</v>
      </c>
      <c r="O71" s="83"/>
      <c r="P71" s="83"/>
      <c r="Q71" s="83"/>
      <c r="R71" s="22"/>
      <c r="T71" s="42" t="s">
        <v>0</v>
      </c>
      <c r="U71" s="8" t="s">
        <v>3</v>
      </c>
      <c r="V71" s="6"/>
      <c r="W71" s="43">
        <f>V71*K71</f>
        <v>0</v>
      </c>
      <c r="X71" s="43">
        <v>0</v>
      </c>
      <c r="Y71" s="43">
        <f>X71*K71</f>
        <v>0</v>
      </c>
      <c r="Z71" s="43">
        <v>0</v>
      </c>
      <c r="AA71" s="44">
        <f>Z71*K71</f>
        <v>0</v>
      </c>
      <c r="AR71" s="4" t="s">
        <v>33</v>
      </c>
      <c r="AT71" s="4" t="s">
        <v>31</v>
      </c>
      <c r="AU71" s="4" t="s">
        <v>16</v>
      </c>
      <c r="AY71" s="4" t="s">
        <v>30</v>
      </c>
      <c r="BE71" s="20">
        <f>IF(U71="základná",N71,0)</f>
        <v>0</v>
      </c>
      <c r="BF71" s="20">
        <f>IF(U71="znížená",N71,0)</f>
        <v>0</v>
      </c>
      <c r="BG71" s="20">
        <f>IF(U71="zákl. prenesená",N71,0)</f>
        <v>0</v>
      </c>
      <c r="BH71" s="20">
        <f>IF(U71="zníž. prenesená",N71,0)</f>
        <v>0</v>
      </c>
      <c r="BI71" s="20">
        <f>IF(U71="nulová",N71,0)</f>
        <v>0</v>
      </c>
      <c r="BJ71" s="4" t="s">
        <v>16</v>
      </c>
      <c r="BK71" s="20">
        <f>ROUND(L71*K71,2)</f>
        <v>0</v>
      </c>
      <c r="BL71" s="4" t="s">
        <v>33</v>
      </c>
      <c r="BM71" s="4" t="s">
        <v>186</v>
      </c>
    </row>
    <row r="72" spans="2:65" s="1" customFormat="1" ht="38.25" customHeight="1">
      <c r="B72" s="21"/>
      <c r="C72" s="51"/>
      <c r="D72" s="51"/>
      <c r="E72" s="52"/>
      <c r="F72" s="53"/>
      <c r="G72" s="53"/>
      <c r="H72" s="53"/>
      <c r="I72" s="53"/>
      <c r="J72" s="54"/>
      <c r="K72" s="55"/>
      <c r="L72" s="67"/>
      <c r="M72" s="67"/>
      <c r="N72" s="68"/>
      <c r="O72" s="68"/>
      <c r="P72" s="68"/>
      <c r="Q72" s="68"/>
      <c r="R72" s="22"/>
      <c r="T72" s="56"/>
      <c r="U72" s="8"/>
      <c r="V72" s="50"/>
      <c r="W72" s="43"/>
      <c r="X72" s="43"/>
      <c r="Y72" s="43"/>
      <c r="Z72" s="43"/>
      <c r="AA72" s="44"/>
      <c r="AR72" s="4"/>
      <c r="AT72" s="4"/>
      <c r="AU72" s="4"/>
      <c r="AY72" s="4"/>
      <c r="BE72" s="20"/>
      <c r="BF72" s="20"/>
      <c r="BG72" s="20"/>
      <c r="BH72" s="20"/>
      <c r="BI72" s="20"/>
      <c r="BJ72" s="4"/>
      <c r="BK72" s="20"/>
      <c r="BL72" s="4"/>
      <c r="BM72" s="4"/>
    </row>
    <row r="73" spans="2:65" s="3" customFormat="1" ht="19.899999999999999" customHeight="1">
      <c r="B73" s="27"/>
      <c r="C73" s="28"/>
      <c r="D73" s="37" t="s">
        <v>14</v>
      </c>
      <c r="E73" s="37"/>
      <c r="F73" s="37"/>
      <c r="G73" s="37"/>
      <c r="H73" s="37"/>
      <c r="I73" s="37"/>
      <c r="J73" s="37"/>
      <c r="K73" s="37"/>
      <c r="L73" s="37"/>
      <c r="M73" s="37"/>
      <c r="N73" s="92">
        <f>N74+N75+N76+N77+N78+N79+N80+N81+N82+N83+N84+N85+N86</f>
        <v>0</v>
      </c>
      <c r="O73" s="93"/>
      <c r="P73" s="93"/>
      <c r="Q73" s="93"/>
      <c r="R73" s="30"/>
      <c r="T73" s="31"/>
      <c r="U73" s="28"/>
      <c r="V73" s="28"/>
      <c r="W73" s="32">
        <f>SUM(W74:W85)</f>
        <v>0</v>
      </c>
      <c r="X73" s="28"/>
      <c r="Y73" s="32">
        <f>SUM(Y74:Y85)</f>
        <v>0.32395999999999997</v>
      </c>
      <c r="Z73" s="28"/>
      <c r="AA73" s="33">
        <f>SUM(AA74:AA85)</f>
        <v>0</v>
      </c>
      <c r="AR73" s="34" t="s">
        <v>37</v>
      </c>
      <c r="AT73" s="35" t="s">
        <v>5</v>
      </c>
      <c r="AU73" s="35" t="s">
        <v>7</v>
      </c>
      <c r="AY73" s="34" t="s">
        <v>30</v>
      </c>
      <c r="BK73" s="36">
        <f>SUM(BK74:BK85)</f>
        <v>0</v>
      </c>
    </row>
    <row r="74" spans="2:65" s="1" customFormat="1" ht="25.5" customHeight="1">
      <c r="B74" s="21"/>
      <c r="C74" s="38">
        <v>52</v>
      </c>
      <c r="D74" s="38" t="s">
        <v>31</v>
      </c>
      <c r="E74" s="39" t="s">
        <v>187</v>
      </c>
      <c r="F74" s="81" t="s">
        <v>188</v>
      </c>
      <c r="G74" s="81"/>
      <c r="H74" s="81"/>
      <c r="I74" s="81"/>
      <c r="J74" s="40" t="s">
        <v>107</v>
      </c>
      <c r="K74" s="41">
        <v>2</v>
      </c>
      <c r="L74" s="82"/>
      <c r="M74" s="82"/>
      <c r="N74" s="83">
        <f t="shared" ref="N74:N85" si="40">ROUND(L74*K74,2)</f>
        <v>0</v>
      </c>
      <c r="O74" s="83"/>
      <c r="P74" s="83"/>
      <c r="Q74" s="83"/>
      <c r="R74" s="22"/>
      <c r="T74" s="42" t="s">
        <v>0</v>
      </c>
      <c r="U74" s="8" t="s">
        <v>3</v>
      </c>
      <c r="V74" s="6"/>
      <c r="W74" s="43">
        <f t="shared" ref="W74:W85" si="41">V74*K74</f>
        <v>0</v>
      </c>
      <c r="X74" s="43">
        <v>0</v>
      </c>
      <c r="Y74" s="43">
        <f t="shared" ref="Y74:Y85" si="42">X74*K74</f>
        <v>0</v>
      </c>
      <c r="Z74" s="43">
        <v>0</v>
      </c>
      <c r="AA74" s="44">
        <f t="shared" ref="AA74:AA85" si="43">Z74*K74</f>
        <v>0</v>
      </c>
      <c r="AR74" s="4" t="s">
        <v>168</v>
      </c>
      <c r="AT74" s="4" t="s">
        <v>31</v>
      </c>
      <c r="AU74" s="4" t="s">
        <v>16</v>
      </c>
      <c r="AY74" s="4" t="s">
        <v>30</v>
      </c>
      <c r="BE74" s="20">
        <f t="shared" ref="BE74:BE85" si="44">IF(U74="základná",N74,0)</f>
        <v>0</v>
      </c>
      <c r="BF74" s="20">
        <f t="shared" ref="BF74:BF85" si="45">IF(U74="znížená",N74,0)</f>
        <v>0</v>
      </c>
      <c r="BG74" s="20">
        <f t="shared" ref="BG74:BG85" si="46">IF(U74="zákl. prenesená",N74,0)</f>
        <v>0</v>
      </c>
      <c r="BH74" s="20">
        <f t="shared" ref="BH74:BH85" si="47">IF(U74="zníž. prenesená",N74,0)</f>
        <v>0</v>
      </c>
      <c r="BI74" s="20">
        <f t="shared" ref="BI74:BI85" si="48">IF(U74="nulová",N74,0)</f>
        <v>0</v>
      </c>
      <c r="BJ74" s="4" t="s">
        <v>16</v>
      </c>
      <c r="BK74" s="20">
        <f t="shared" ref="BK74:BK85" si="49">ROUND(L74*K74,2)</f>
        <v>0</v>
      </c>
      <c r="BL74" s="4" t="s">
        <v>168</v>
      </c>
      <c r="BM74" s="4" t="s">
        <v>189</v>
      </c>
    </row>
    <row r="75" spans="2:65" s="1" customFormat="1" ht="16.5" customHeight="1">
      <c r="B75" s="21"/>
      <c r="C75" s="45">
        <v>53</v>
      </c>
      <c r="D75" s="45" t="s">
        <v>80</v>
      </c>
      <c r="E75" s="46" t="s">
        <v>190</v>
      </c>
      <c r="F75" s="84" t="s">
        <v>191</v>
      </c>
      <c r="G75" s="84"/>
      <c r="H75" s="84"/>
      <c r="I75" s="84"/>
      <c r="J75" s="47" t="s">
        <v>107</v>
      </c>
      <c r="K75" s="48">
        <v>2</v>
      </c>
      <c r="L75" s="85"/>
      <c r="M75" s="85"/>
      <c r="N75" s="86">
        <f t="shared" si="40"/>
        <v>0</v>
      </c>
      <c r="O75" s="83"/>
      <c r="P75" s="83"/>
      <c r="Q75" s="83"/>
      <c r="R75" s="22"/>
      <c r="T75" s="42" t="s">
        <v>0</v>
      </c>
      <c r="U75" s="8" t="s">
        <v>3</v>
      </c>
      <c r="V75" s="6"/>
      <c r="W75" s="43">
        <f t="shared" si="41"/>
        <v>0</v>
      </c>
      <c r="X75" s="43">
        <v>5.9800000000000001E-3</v>
      </c>
      <c r="Y75" s="43">
        <f t="shared" si="42"/>
        <v>1.196E-2</v>
      </c>
      <c r="Z75" s="43">
        <v>0</v>
      </c>
      <c r="AA75" s="44">
        <f t="shared" si="43"/>
        <v>0</v>
      </c>
      <c r="AD75" s="20"/>
      <c r="AR75" s="4" t="s">
        <v>192</v>
      </c>
      <c r="AT75" s="4" t="s">
        <v>80</v>
      </c>
      <c r="AU75" s="4" t="s">
        <v>16</v>
      </c>
      <c r="AY75" s="4" t="s">
        <v>30</v>
      </c>
      <c r="BE75" s="20">
        <f t="shared" si="44"/>
        <v>0</v>
      </c>
      <c r="BF75" s="20">
        <f t="shared" si="45"/>
        <v>0</v>
      </c>
      <c r="BG75" s="20">
        <f t="shared" si="46"/>
        <v>0</v>
      </c>
      <c r="BH75" s="20">
        <f t="shared" si="47"/>
        <v>0</v>
      </c>
      <c r="BI75" s="20">
        <f t="shared" si="48"/>
        <v>0</v>
      </c>
      <c r="BJ75" s="4" t="s">
        <v>16</v>
      </c>
      <c r="BK75" s="20">
        <f t="shared" si="49"/>
        <v>0</v>
      </c>
      <c r="BL75" s="4" t="s">
        <v>192</v>
      </c>
      <c r="BM75" s="4" t="s">
        <v>193</v>
      </c>
    </row>
    <row r="76" spans="2:65" s="1" customFormat="1" ht="25.5" customHeight="1">
      <c r="B76" s="21"/>
      <c r="C76" s="38">
        <v>54</v>
      </c>
      <c r="D76" s="38" t="s">
        <v>31</v>
      </c>
      <c r="E76" s="39" t="s">
        <v>194</v>
      </c>
      <c r="F76" s="81" t="s">
        <v>195</v>
      </c>
      <c r="G76" s="81"/>
      <c r="H76" s="81"/>
      <c r="I76" s="81"/>
      <c r="J76" s="40" t="s">
        <v>107</v>
      </c>
      <c r="K76" s="41">
        <v>2</v>
      </c>
      <c r="L76" s="82"/>
      <c r="M76" s="82"/>
      <c r="N76" s="83">
        <f t="shared" si="40"/>
        <v>0</v>
      </c>
      <c r="O76" s="83"/>
      <c r="P76" s="83"/>
      <c r="Q76" s="83"/>
      <c r="R76" s="22"/>
      <c r="T76" s="42" t="s">
        <v>0</v>
      </c>
      <c r="U76" s="8" t="s">
        <v>3</v>
      </c>
      <c r="V76" s="6"/>
      <c r="W76" s="43">
        <f t="shared" si="41"/>
        <v>0</v>
      </c>
      <c r="X76" s="43">
        <v>0</v>
      </c>
      <c r="Y76" s="43">
        <f t="shared" si="42"/>
        <v>0</v>
      </c>
      <c r="Z76" s="43">
        <v>0</v>
      </c>
      <c r="AA76" s="44">
        <f t="shared" si="43"/>
        <v>0</v>
      </c>
      <c r="AR76" s="4" t="s">
        <v>168</v>
      </c>
      <c r="AT76" s="4" t="s">
        <v>31</v>
      </c>
      <c r="AU76" s="4" t="s">
        <v>16</v>
      </c>
      <c r="AY76" s="4" t="s">
        <v>30</v>
      </c>
      <c r="BE76" s="20">
        <f t="shared" si="44"/>
        <v>0</v>
      </c>
      <c r="BF76" s="20">
        <f t="shared" si="45"/>
        <v>0</v>
      </c>
      <c r="BG76" s="20">
        <f t="shared" si="46"/>
        <v>0</v>
      </c>
      <c r="BH76" s="20">
        <f t="shared" si="47"/>
        <v>0</v>
      </c>
      <c r="BI76" s="20">
        <f t="shared" si="48"/>
        <v>0</v>
      </c>
      <c r="BJ76" s="4" t="s">
        <v>16</v>
      </c>
      <c r="BK76" s="20">
        <f t="shared" si="49"/>
        <v>0</v>
      </c>
      <c r="BL76" s="4" t="s">
        <v>168</v>
      </c>
      <c r="BM76" s="4" t="s">
        <v>196</v>
      </c>
    </row>
    <row r="77" spans="2:65" s="1" customFormat="1" ht="16.5" customHeight="1">
      <c r="B77" s="21"/>
      <c r="C77" s="45">
        <v>55</v>
      </c>
      <c r="D77" s="45" t="s">
        <v>80</v>
      </c>
      <c r="E77" s="46" t="s">
        <v>197</v>
      </c>
      <c r="F77" s="84" t="s">
        <v>269</v>
      </c>
      <c r="G77" s="84"/>
      <c r="H77" s="84"/>
      <c r="I77" s="84"/>
      <c r="J77" s="47" t="s">
        <v>107</v>
      </c>
      <c r="K77" s="48">
        <v>2</v>
      </c>
      <c r="L77" s="85"/>
      <c r="M77" s="85"/>
      <c r="N77" s="86">
        <f t="shared" si="40"/>
        <v>0</v>
      </c>
      <c r="O77" s="83"/>
      <c r="P77" s="83"/>
      <c r="Q77" s="83"/>
      <c r="R77" s="22"/>
      <c r="T77" s="42" t="s">
        <v>0</v>
      </c>
      <c r="U77" s="8" t="s">
        <v>3</v>
      </c>
      <c r="V77" s="6"/>
      <c r="W77" s="43">
        <f t="shared" si="41"/>
        <v>0</v>
      </c>
      <c r="X77" s="43">
        <v>0.1096</v>
      </c>
      <c r="Y77" s="43">
        <f t="shared" si="42"/>
        <v>0.21920000000000001</v>
      </c>
      <c r="Z77" s="43">
        <v>0</v>
      </c>
      <c r="AA77" s="44">
        <f t="shared" si="43"/>
        <v>0</v>
      </c>
      <c r="AR77" s="4" t="s">
        <v>192</v>
      </c>
      <c r="AT77" s="4" t="s">
        <v>80</v>
      </c>
      <c r="AU77" s="4" t="s">
        <v>16</v>
      </c>
      <c r="AY77" s="4" t="s">
        <v>30</v>
      </c>
      <c r="BE77" s="20">
        <f t="shared" si="44"/>
        <v>0</v>
      </c>
      <c r="BF77" s="20">
        <f t="shared" si="45"/>
        <v>0</v>
      </c>
      <c r="BG77" s="20">
        <f t="shared" si="46"/>
        <v>0</v>
      </c>
      <c r="BH77" s="20">
        <f t="shared" si="47"/>
        <v>0</v>
      </c>
      <c r="BI77" s="20">
        <f t="shared" si="48"/>
        <v>0</v>
      </c>
      <c r="BJ77" s="4" t="s">
        <v>16</v>
      </c>
      <c r="BK77" s="20">
        <f t="shared" si="49"/>
        <v>0</v>
      </c>
      <c r="BL77" s="4" t="s">
        <v>192</v>
      </c>
      <c r="BM77" s="4" t="s">
        <v>198</v>
      </c>
    </row>
    <row r="78" spans="2:65" s="1" customFormat="1" ht="25.5" customHeight="1">
      <c r="B78" s="21"/>
      <c r="C78" s="38">
        <v>56</v>
      </c>
      <c r="D78" s="38" t="s">
        <v>31</v>
      </c>
      <c r="E78" s="39" t="s">
        <v>199</v>
      </c>
      <c r="F78" s="81" t="s">
        <v>200</v>
      </c>
      <c r="G78" s="81"/>
      <c r="H78" s="81"/>
      <c r="I78" s="81"/>
      <c r="J78" s="40" t="s">
        <v>107</v>
      </c>
      <c r="K78" s="41">
        <v>2</v>
      </c>
      <c r="L78" s="82"/>
      <c r="M78" s="82"/>
      <c r="N78" s="83">
        <f t="shared" si="40"/>
        <v>0</v>
      </c>
      <c r="O78" s="83"/>
      <c r="P78" s="83"/>
      <c r="Q78" s="83"/>
      <c r="R78" s="22"/>
      <c r="T78" s="42" t="s">
        <v>0</v>
      </c>
      <c r="U78" s="8" t="s">
        <v>3</v>
      </c>
      <c r="V78" s="6"/>
      <c r="W78" s="43">
        <f t="shared" si="41"/>
        <v>0</v>
      </c>
      <c r="X78" s="43">
        <v>0</v>
      </c>
      <c r="Y78" s="43">
        <f t="shared" si="42"/>
        <v>0</v>
      </c>
      <c r="Z78" s="43">
        <v>0</v>
      </c>
      <c r="AA78" s="44">
        <f t="shared" si="43"/>
        <v>0</v>
      </c>
      <c r="AR78" s="4" t="s">
        <v>168</v>
      </c>
      <c r="AT78" s="4" t="s">
        <v>31</v>
      </c>
      <c r="AU78" s="4" t="s">
        <v>16</v>
      </c>
      <c r="AY78" s="4" t="s">
        <v>30</v>
      </c>
      <c r="BE78" s="20">
        <f t="shared" si="44"/>
        <v>0</v>
      </c>
      <c r="BF78" s="20">
        <f t="shared" si="45"/>
        <v>0</v>
      </c>
      <c r="BG78" s="20">
        <f t="shared" si="46"/>
        <v>0</v>
      </c>
      <c r="BH78" s="20">
        <f t="shared" si="47"/>
        <v>0</v>
      </c>
      <c r="BI78" s="20">
        <f t="shared" si="48"/>
        <v>0</v>
      </c>
      <c r="BJ78" s="4" t="s">
        <v>16</v>
      </c>
      <c r="BK78" s="20">
        <f t="shared" si="49"/>
        <v>0</v>
      </c>
      <c r="BL78" s="4" t="s">
        <v>168</v>
      </c>
      <c r="BM78" s="4" t="s">
        <v>201</v>
      </c>
    </row>
    <row r="79" spans="2:65" s="1" customFormat="1" ht="16.5" customHeight="1">
      <c r="B79" s="21"/>
      <c r="C79" s="45">
        <v>57</v>
      </c>
      <c r="D79" s="45" t="s">
        <v>80</v>
      </c>
      <c r="E79" s="46" t="s">
        <v>202</v>
      </c>
      <c r="F79" s="84" t="s">
        <v>270</v>
      </c>
      <c r="G79" s="84"/>
      <c r="H79" s="84"/>
      <c r="I79" s="84"/>
      <c r="J79" s="47" t="s">
        <v>107</v>
      </c>
      <c r="K79" s="48">
        <v>2</v>
      </c>
      <c r="L79" s="85"/>
      <c r="M79" s="85"/>
      <c r="N79" s="86">
        <f t="shared" si="40"/>
        <v>0</v>
      </c>
      <c r="O79" s="83"/>
      <c r="P79" s="83"/>
      <c r="Q79" s="83"/>
      <c r="R79" s="22"/>
      <c r="T79" s="42" t="s">
        <v>0</v>
      </c>
      <c r="U79" s="8" t="s">
        <v>3</v>
      </c>
      <c r="V79" s="6"/>
      <c r="W79" s="43">
        <f t="shared" si="41"/>
        <v>0</v>
      </c>
      <c r="X79" s="43">
        <v>0</v>
      </c>
      <c r="Y79" s="43">
        <f t="shared" si="42"/>
        <v>0</v>
      </c>
      <c r="Z79" s="43">
        <v>0</v>
      </c>
      <c r="AA79" s="44">
        <f t="shared" si="43"/>
        <v>0</v>
      </c>
      <c r="AR79" s="4" t="s">
        <v>192</v>
      </c>
      <c r="AT79" s="4" t="s">
        <v>80</v>
      </c>
      <c r="AU79" s="4" t="s">
        <v>16</v>
      </c>
      <c r="AY79" s="4" t="s">
        <v>30</v>
      </c>
      <c r="BE79" s="20">
        <f t="shared" si="44"/>
        <v>0</v>
      </c>
      <c r="BF79" s="20">
        <f t="shared" si="45"/>
        <v>0</v>
      </c>
      <c r="BG79" s="20">
        <f t="shared" si="46"/>
        <v>0</v>
      </c>
      <c r="BH79" s="20">
        <f t="shared" si="47"/>
        <v>0</v>
      </c>
      <c r="BI79" s="20">
        <f t="shared" si="48"/>
        <v>0</v>
      </c>
      <c r="BJ79" s="4" t="s">
        <v>16</v>
      </c>
      <c r="BK79" s="20">
        <f t="shared" si="49"/>
        <v>0</v>
      </c>
      <c r="BL79" s="4" t="s">
        <v>192</v>
      </c>
      <c r="BM79" s="4" t="s">
        <v>203</v>
      </c>
    </row>
    <row r="80" spans="2:65" s="1" customFormat="1" ht="16.5" customHeight="1">
      <c r="B80" s="21"/>
      <c r="C80" s="38">
        <v>58</v>
      </c>
      <c r="D80" s="38" t="s">
        <v>31</v>
      </c>
      <c r="E80" s="39" t="s">
        <v>204</v>
      </c>
      <c r="F80" s="81" t="s">
        <v>205</v>
      </c>
      <c r="G80" s="81"/>
      <c r="H80" s="81"/>
      <c r="I80" s="81"/>
      <c r="J80" s="40" t="s">
        <v>107</v>
      </c>
      <c r="K80" s="41">
        <v>2</v>
      </c>
      <c r="L80" s="82"/>
      <c r="M80" s="82"/>
      <c r="N80" s="83">
        <f t="shared" si="40"/>
        <v>0</v>
      </c>
      <c r="O80" s="83"/>
      <c r="P80" s="83"/>
      <c r="Q80" s="83"/>
      <c r="R80" s="22"/>
      <c r="T80" s="42" t="s">
        <v>0</v>
      </c>
      <c r="U80" s="8" t="s">
        <v>3</v>
      </c>
      <c r="V80" s="6"/>
      <c r="W80" s="43">
        <f t="shared" si="41"/>
        <v>0</v>
      </c>
      <c r="X80" s="43">
        <v>0</v>
      </c>
      <c r="Y80" s="43">
        <f t="shared" si="42"/>
        <v>0</v>
      </c>
      <c r="Z80" s="43">
        <v>0</v>
      </c>
      <c r="AA80" s="44">
        <f t="shared" si="43"/>
        <v>0</v>
      </c>
      <c r="AR80" s="4" t="s">
        <v>168</v>
      </c>
      <c r="AT80" s="4" t="s">
        <v>31</v>
      </c>
      <c r="AU80" s="4" t="s">
        <v>16</v>
      </c>
      <c r="AY80" s="4" t="s">
        <v>30</v>
      </c>
      <c r="BE80" s="20">
        <f t="shared" si="44"/>
        <v>0</v>
      </c>
      <c r="BF80" s="20">
        <f t="shared" si="45"/>
        <v>0</v>
      </c>
      <c r="BG80" s="20">
        <f t="shared" si="46"/>
        <v>0</v>
      </c>
      <c r="BH80" s="20">
        <f t="shared" si="47"/>
        <v>0</v>
      </c>
      <c r="BI80" s="20">
        <f t="shared" si="48"/>
        <v>0</v>
      </c>
      <c r="BJ80" s="4" t="s">
        <v>16</v>
      </c>
      <c r="BK80" s="20">
        <f t="shared" si="49"/>
        <v>0</v>
      </c>
      <c r="BL80" s="4" t="s">
        <v>168</v>
      </c>
      <c r="BM80" s="4" t="s">
        <v>206</v>
      </c>
    </row>
    <row r="81" spans="2:65" s="1" customFormat="1" ht="25.5" customHeight="1">
      <c r="B81" s="21"/>
      <c r="C81" s="45">
        <v>59</v>
      </c>
      <c r="D81" s="45" t="s">
        <v>80</v>
      </c>
      <c r="E81" s="46" t="s">
        <v>207</v>
      </c>
      <c r="F81" s="84" t="s">
        <v>208</v>
      </c>
      <c r="G81" s="84"/>
      <c r="H81" s="84"/>
      <c r="I81" s="84"/>
      <c r="J81" s="47" t="s">
        <v>107</v>
      </c>
      <c r="K81" s="48">
        <v>2</v>
      </c>
      <c r="L81" s="85"/>
      <c r="M81" s="85"/>
      <c r="N81" s="86">
        <f t="shared" si="40"/>
        <v>0</v>
      </c>
      <c r="O81" s="83"/>
      <c r="P81" s="83"/>
      <c r="Q81" s="83"/>
      <c r="R81" s="22"/>
      <c r="T81" s="42" t="s">
        <v>0</v>
      </c>
      <c r="U81" s="8" t="s">
        <v>3</v>
      </c>
      <c r="V81" s="6"/>
      <c r="W81" s="43">
        <f t="shared" si="41"/>
        <v>0</v>
      </c>
      <c r="X81" s="43">
        <v>0</v>
      </c>
      <c r="Y81" s="43">
        <f t="shared" si="42"/>
        <v>0</v>
      </c>
      <c r="Z81" s="43">
        <v>0</v>
      </c>
      <c r="AA81" s="44">
        <f t="shared" si="43"/>
        <v>0</v>
      </c>
      <c r="AR81" s="4" t="s">
        <v>192</v>
      </c>
      <c r="AT81" s="4" t="s">
        <v>80</v>
      </c>
      <c r="AU81" s="4" t="s">
        <v>16</v>
      </c>
      <c r="AY81" s="4" t="s">
        <v>30</v>
      </c>
      <c r="BE81" s="20">
        <f t="shared" si="44"/>
        <v>0</v>
      </c>
      <c r="BF81" s="20">
        <f t="shared" si="45"/>
        <v>0</v>
      </c>
      <c r="BG81" s="20">
        <f t="shared" si="46"/>
        <v>0</v>
      </c>
      <c r="BH81" s="20">
        <f t="shared" si="47"/>
        <v>0</v>
      </c>
      <c r="BI81" s="20">
        <f t="shared" si="48"/>
        <v>0</v>
      </c>
      <c r="BJ81" s="4" t="s">
        <v>16</v>
      </c>
      <c r="BK81" s="20">
        <f t="shared" si="49"/>
        <v>0</v>
      </c>
      <c r="BL81" s="4" t="s">
        <v>192</v>
      </c>
      <c r="BM81" s="4" t="s">
        <v>209</v>
      </c>
    </row>
    <row r="82" spans="2:65" s="1" customFormat="1" ht="25.5" customHeight="1">
      <c r="B82" s="21"/>
      <c r="C82" s="38">
        <v>60</v>
      </c>
      <c r="D82" s="38" t="s">
        <v>31</v>
      </c>
      <c r="E82" s="39" t="s">
        <v>210</v>
      </c>
      <c r="F82" s="81" t="s">
        <v>211</v>
      </c>
      <c r="G82" s="81"/>
      <c r="H82" s="81"/>
      <c r="I82" s="81"/>
      <c r="J82" s="40" t="s">
        <v>107</v>
      </c>
      <c r="K82" s="41">
        <v>2</v>
      </c>
      <c r="L82" s="82"/>
      <c r="M82" s="82"/>
      <c r="N82" s="83">
        <f t="shared" si="40"/>
        <v>0</v>
      </c>
      <c r="O82" s="83"/>
      <c r="P82" s="83"/>
      <c r="Q82" s="83"/>
      <c r="R82" s="22"/>
      <c r="T82" s="42" t="s">
        <v>0</v>
      </c>
      <c r="U82" s="8" t="s">
        <v>3</v>
      </c>
      <c r="V82" s="6"/>
      <c r="W82" s="43">
        <f t="shared" si="41"/>
        <v>0</v>
      </c>
      <c r="X82" s="43">
        <v>0</v>
      </c>
      <c r="Y82" s="43">
        <f t="shared" si="42"/>
        <v>0</v>
      </c>
      <c r="Z82" s="43">
        <v>0</v>
      </c>
      <c r="AA82" s="44">
        <f t="shared" si="43"/>
        <v>0</v>
      </c>
      <c r="AR82" s="4" t="s">
        <v>168</v>
      </c>
      <c r="AT82" s="4" t="s">
        <v>31</v>
      </c>
      <c r="AU82" s="4" t="s">
        <v>16</v>
      </c>
      <c r="AY82" s="4" t="s">
        <v>30</v>
      </c>
      <c r="BE82" s="20">
        <f t="shared" si="44"/>
        <v>0</v>
      </c>
      <c r="BF82" s="20">
        <f t="shared" si="45"/>
        <v>0</v>
      </c>
      <c r="BG82" s="20">
        <f t="shared" si="46"/>
        <v>0</v>
      </c>
      <c r="BH82" s="20">
        <f t="shared" si="47"/>
        <v>0</v>
      </c>
      <c r="BI82" s="20">
        <f t="shared" si="48"/>
        <v>0</v>
      </c>
      <c r="BJ82" s="4" t="s">
        <v>16</v>
      </c>
      <c r="BK82" s="20">
        <f t="shared" si="49"/>
        <v>0</v>
      </c>
      <c r="BL82" s="4" t="s">
        <v>168</v>
      </c>
      <c r="BM82" s="4" t="s">
        <v>212</v>
      </c>
    </row>
    <row r="83" spans="2:65" s="1" customFormat="1" ht="25.5" customHeight="1">
      <c r="B83" s="21"/>
      <c r="C83" s="45">
        <v>61</v>
      </c>
      <c r="D83" s="45" t="s">
        <v>80</v>
      </c>
      <c r="E83" s="46" t="s">
        <v>213</v>
      </c>
      <c r="F83" s="84" t="s">
        <v>214</v>
      </c>
      <c r="G83" s="84"/>
      <c r="H83" s="84"/>
      <c r="I83" s="84"/>
      <c r="J83" s="47" t="s">
        <v>215</v>
      </c>
      <c r="K83" s="48">
        <v>70</v>
      </c>
      <c r="L83" s="85"/>
      <c r="M83" s="85"/>
      <c r="N83" s="86">
        <f t="shared" si="40"/>
        <v>0</v>
      </c>
      <c r="O83" s="83"/>
      <c r="P83" s="83"/>
      <c r="Q83" s="83"/>
      <c r="R83" s="22"/>
      <c r="T83" s="42" t="s">
        <v>0</v>
      </c>
      <c r="U83" s="8" t="s">
        <v>3</v>
      </c>
      <c r="V83" s="6"/>
      <c r="W83" s="43">
        <f t="shared" si="41"/>
        <v>0</v>
      </c>
      <c r="X83" s="43">
        <v>1E-3</v>
      </c>
      <c r="Y83" s="43">
        <f t="shared" si="42"/>
        <v>7.0000000000000007E-2</v>
      </c>
      <c r="Z83" s="43">
        <v>0</v>
      </c>
      <c r="AA83" s="44">
        <f t="shared" si="43"/>
        <v>0</v>
      </c>
      <c r="AR83" s="4" t="s">
        <v>192</v>
      </c>
      <c r="AT83" s="4" t="s">
        <v>80</v>
      </c>
      <c r="AU83" s="4" t="s">
        <v>16</v>
      </c>
      <c r="AY83" s="4" t="s">
        <v>30</v>
      </c>
      <c r="BE83" s="20">
        <f t="shared" si="44"/>
        <v>0</v>
      </c>
      <c r="BF83" s="20">
        <f t="shared" si="45"/>
        <v>0</v>
      </c>
      <c r="BG83" s="20">
        <f t="shared" si="46"/>
        <v>0</v>
      </c>
      <c r="BH83" s="20">
        <f t="shared" si="47"/>
        <v>0</v>
      </c>
      <c r="BI83" s="20">
        <f t="shared" si="48"/>
        <v>0</v>
      </c>
      <c r="BJ83" s="4" t="s">
        <v>16</v>
      </c>
      <c r="BK83" s="20">
        <f t="shared" si="49"/>
        <v>0</v>
      </c>
      <c r="BL83" s="4" t="s">
        <v>192</v>
      </c>
      <c r="BM83" s="4" t="s">
        <v>216</v>
      </c>
    </row>
    <row r="84" spans="2:65" s="1" customFormat="1" ht="25.5" customHeight="1">
      <c r="B84" s="21"/>
      <c r="C84" s="38">
        <v>62</v>
      </c>
      <c r="D84" s="38" t="s">
        <v>31</v>
      </c>
      <c r="E84" s="39" t="s">
        <v>217</v>
      </c>
      <c r="F84" s="81" t="s">
        <v>218</v>
      </c>
      <c r="G84" s="81"/>
      <c r="H84" s="81"/>
      <c r="I84" s="81"/>
      <c r="J84" s="40" t="s">
        <v>95</v>
      </c>
      <c r="K84" s="41">
        <v>120</v>
      </c>
      <c r="L84" s="82"/>
      <c r="M84" s="82"/>
      <c r="N84" s="83">
        <f t="shared" si="40"/>
        <v>0</v>
      </c>
      <c r="O84" s="83"/>
      <c r="P84" s="83"/>
      <c r="Q84" s="83"/>
      <c r="R84" s="22"/>
      <c r="T84" s="42" t="s">
        <v>0</v>
      </c>
      <c r="U84" s="8" t="s">
        <v>3</v>
      </c>
      <c r="V84" s="6"/>
      <c r="W84" s="43">
        <f t="shared" si="41"/>
        <v>0</v>
      </c>
      <c r="X84" s="43">
        <v>0</v>
      </c>
      <c r="Y84" s="43">
        <f t="shared" si="42"/>
        <v>0</v>
      </c>
      <c r="Z84" s="43">
        <v>0</v>
      </c>
      <c r="AA84" s="44">
        <f t="shared" si="43"/>
        <v>0</v>
      </c>
      <c r="AR84" s="4" t="s">
        <v>168</v>
      </c>
      <c r="AT84" s="4" t="s">
        <v>31</v>
      </c>
      <c r="AU84" s="4" t="s">
        <v>16</v>
      </c>
      <c r="AY84" s="4" t="s">
        <v>30</v>
      </c>
      <c r="BE84" s="20">
        <f t="shared" si="44"/>
        <v>0</v>
      </c>
      <c r="BF84" s="20">
        <f t="shared" si="45"/>
        <v>0</v>
      </c>
      <c r="BG84" s="20">
        <f t="shared" si="46"/>
        <v>0</v>
      </c>
      <c r="BH84" s="20">
        <f t="shared" si="47"/>
        <v>0</v>
      </c>
      <c r="BI84" s="20">
        <f t="shared" si="48"/>
        <v>0</v>
      </c>
      <c r="BJ84" s="4" t="s">
        <v>16</v>
      </c>
      <c r="BK84" s="20">
        <f t="shared" si="49"/>
        <v>0</v>
      </c>
      <c r="BL84" s="4" t="s">
        <v>168</v>
      </c>
      <c r="BM84" s="4" t="s">
        <v>219</v>
      </c>
    </row>
    <row r="85" spans="2:65" s="1" customFormat="1" ht="25.5" customHeight="1">
      <c r="B85" s="21"/>
      <c r="C85" s="45">
        <v>63</v>
      </c>
      <c r="D85" s="45" t="s">
        <v>80</v>
      </c>
      <c r="E85" s="46" t="s">
        <v>220</v>
      </c>
      <c r="F85" s="84" t="s">
        <v>221</v>
      </c>
      <c r="G85" s="84"/>
      <c r="H85" s="84"/>
      <c r="I85" s="84"/>
      <c r="J85" s="47" t="s">
        <v>95</v>
      </c>
      <c r="K85" s="48">
        <v>120</v>
      </c>
      <c r="L85" s="85"/>
      <c r="M85" s="85"/>
      <c r="N85" s="86">
        <f t="shared" si="40"/>
        <v>0</v>
      </c>
      <c r="O85" s="83"/>
      <c r="P85" s="83"/>
      <c r="Q85" s="83"/>
      <c r="R85" s="22"/>
      <c r="T85" s="42" t="s">
        <v>0</v>
      </c>
      <c r="U85" s="8" t="s">
        <v>3</v>
      </c>
      <c r="V85" s="6"/>
      <c r="W85" s="43">
        <f t="shared" si="41"/>
        <v>0</v>
      </c>
      <c r="X85" s="43">
        <v>1.9000000000000001E-4</v>
      </c>
      <c r="Y85" s="43">
        <f t="shared" si="42"/>
        <v>2.2800000000000001E-2</v>
      </c>
      <c r="Z85" s="43">
        <v>0</v>
      </c>
      <c r="AA85" s="44">
        <f t="shared" si="43"/>
        <v>0</v>
      </c>
      <c r="AR85" s="4" t="s">
        <v>192</v>
      </c>
      <c r="AT85" s="4" t="s">
        <v>80</v>
      </c>
      <c r="AU85" s="4" t="s">
        <v>16</v>
      </c>
      <c r="AY85" s="4" t="s">
        <v>30</v>
      </c>
      <c r="BE85" s="20">
        <f t="shared" si="44"/>
        <v>0</v>
      </c>
      <c r="BF85" s="20">
        <f t="shared" si="45"/>
        <v>0</v>
      </c>
      <c r="BG85" s="20">
        <f t="shared" si="46"/>
        <v>0</v>
      </c>
      <c r="BH85" s="20">
        <f t="shared" si="47"/>
        <v>0</v>
      </c>
      <c r="BI85" s="20">
        <f t="shared" si="48"/>
        <v>0</v>
      </c>
      <c r="BJ85" s="4" t="s">
        <v>16</v>
      </c>
      <c r="BK85" s="20">
        <f t="shared" si="49"/>
        <v>0</v>
      </c>
      <c r="BL85" s="4" t="s">
        <v>192</v>
      </c>
      <c r="BM85" s="4" t="s">
        <v>222</v>
      </c>
    </row>
    <row r="86" spans="2:65" s="1" customFormat="1" ht="25.5" customHeight="1">
      <c r="B86" s="21"/>
      <c r="C86" s="45">
        <v>64</v>
      </c>
      <c r="D86" s="60"/>
      <c r="E86" s="61" t="s">
        <v>220</v>
      </c>
      <c r="F86" s="87" t="s">
        <v>271</v>
      </c>
      <c r="G86" s="87"/>
      <c r="H86" s="87"/>
      <c r="I86" s="87"/>
      <c r="J86" s="62" t="s">
        <v>272</v>
      </c>
      <c r="K86" s="63">
        <v>13</v>
      </c>
      <c r="L86" s="88"/>
      <c r="M86" s="88"/>
      <c r="N86" s="89">
        <f t="shared" ref="N86" si="50">ROUND(L86*K86,2)</f>
        <v>0</v>
      </c>
      <c r="O86" s="89"/>
      <c r="P86" s="89"/>
      <c r="Q86" s="89"/>
      <c r="R86" s="22"/>
      <c r="T86" s="56"/>
      <c r="U86" s="8"/>
      <c r="V86" s="59"/>
      <c r="W86" s="43"/>
      <c r="X86" s="43"/>
      <c r="Y86" s="43"/>
      <c r="Z86" s="43"/>
      <c r="AA86" s="44"/>
      <c r="AR86" s="4"/>
      <c r="AT86" s="4"/>
      <c r="AU86" s="4"/>
      <c r="AY86" s="4"/>
      <c r="BE86" s="20"/>
      <c r="BF86" s="20"/>
      <c r="BG86" s="20"/>
      <c r="BH86" s="20"/>
      <c r="BI86" s="20"/>
      <c r="BJ86" s="4"/>
      <c r="BK86" s="20"/>
      <c r="BL86" s="4"/>
      <c r="BM86" s="4"/>
    </row>
    <row r="87" spans="2:65" s="3" customFormat="1" ht="29.85" customHeight="1">
      <c r="B87" s="27"/>
      <c r="C87" s="28"/>
      <c r="D87" s="37" t="s">
        <v>15</v>
      </c>
      <c r="E87" s="37"/>
      <c r="F87" s="37"/>
      <c r="G87" s="37"/>
      <c r="H87" s="37"/>
      <c r="I87" s="37"/>
      <c r="J87" s="37"/>
      <c r="K87" s="37"/>
      <c r="L87" s="37"/>
      <c r="M87" s="37"/>
      <c r="N87" s="94">
        <f>BK87</f>
        <v>0</v>
      </c>
      <c r="O87" s="95"/>
      <c r="P87" s="95"/>
      <c r="Q87" s="95"/>
      <c r="R87" s="30"/>
      <c r="T87" s="31"/>
      <c r="U87" s="28"/>
      <c r="V87" s="28"/>
      <c r="W87" s="32">
        <f>SUM(W88:W98)</f>
        <v>0</v>
      </c>
      <c r="X87" s="28"/>
      <c r="Y87" s="32">
        <f>SUM(Y88:Y98)</f>
        <v>8.191180000000001</v>
      </c>
      <c r="Z87" s="28"/>
      <c r="AA87" s="33">
        <f>SUM(AA88:AA98)</f>
        <v>0</v>
      </c>
      <c r="AR87" s="34" t="s">
        <v>37</v>
      </c>
      <c r="AT87" s="35" t="s">
        <v>5</v>
      </c>
      <c r="AU87" s="35" t="s">
        <v>7</v>
      </c>
      <c r="AY87" s="34" t="s">
        <v>30</v>
      </c>
      <c r="BK87" s="36">
        <f>SUM(BK88:BK98)</f>
        <v>0</v>
      </c>
    </row>
    <row r="88" spans="2:65" s="1" customFormat="1" ht="38.25" customHeight="1">
      <c r="B88" s="21"/>
      <c r="C88" s="38">
        <v>65</v>
      </c>
      <c r="D88" s="38" t="s">
        <v>31</v>
      </c>
      <c r="E88" s="39" t="s">
        <v>223</v>
      </c>
      <c r="F88" s="81" t="s">
        <v>224</v>
      </c>
      <c r="G88" s="81"/>
      <c r="H88" s="81"/>
      <c r="I88" s="81"/>
      <c r="J88" s="40" t="s">
        <v>107</v>
      </c>
      <c r="K88" s="41">
        <v>2</v>
      </c>
      <c r="L88" s="82"/>
      <c r="M88" s="82"/>
      <c r="N88" s="83">
        <f t="shared" ref="N88:N98" si="51">ROUND(L88*K88,2)</f>
        <v>0</v>
      </c>
      <c r="O88" s="83"/>
      <c r="P88" s="83"/>
      <c r="Q88" s="83"/>
      <c r="R88" s="22"/>
      <c r="T88" s="42" t="s">
        <v>0</v>
      </c>
      <c r="U88" s="8" t="s">
        <v>3</v>
      </c>
      <c r="V88" s="6"/>
      <c r="W88" s="43">
        <f t="shared" ref="W88:W98" si="52">V88*K88</f>
        <v>0</v>
      </c>
      <c r="X88" s="43">
        <v>0</v>
      </c>
      <c r="Y88" s="43">
        <f t="shared" ref="Y88:Y98" si="53">X88*K88</f>
        <v>0</v>
      </c>
      <c r="Z88" s="43">
        <v>0</v>
      </c>
      <c r="AA88" s="44">
        <f t="shared" ref="AA88:AA98" si="54">Z88*K88</f>
        <v>0</v>
      </c>
      <c r="AR88" s="4" t="s">
        <v>168</v>
      </c>
      <c r="AT88" s="4" t="s">
        <v>31</v>
      </c>
      <c r="AU88" s="4" t="s">
        <v>16</v>
      </c>
      <c r="AY88" s="4" t="s">
        <v>30</v>
      </c>
      <c r="BE88" s="20">
        <f t="shared" ref="BE88:BE98" si="55">IF(U88="základná",N88,0)</f>
        <v>0</v>
      </c>
      <c r="BF88" s="20">
        <f t="shared" ref="BF88:BF98" si="56">IF(U88="znížená",N88,0)</f>
        <v>0</v>
      </c>
      <c r="BG88" s="20">
        <f t="shared" ref="BG88:BG98" si="57">IF(U88="zákl. prenesená",N88,0)</f>
        <v>0</v>
      </c>
      <c r="BH88" s="20">
        <f t="shared" ref="BH88:BH98" si="58">IF(U88="zníž. prenesená",N88,0)</f>
        <v>0</v>
      </c>
      <c r="BI88" s="20">
        <f t="shared" ref="BI88:BI98" si="59">IF(U88="nulová",N88,0)</f>
        <v>0</v>
      </c>
      <c r="BJ88" s="4" t="s">
        <v>16</v>
      </c>
      <c r="BK88" s="20">
        <f t="shared" ref="BK88:BK98" si="60">ROUND(L88*K88,2)</f>
        <v>0</v>
      </c>
      <c r="BL88" s="4" t="s">
        <v>168</v>
      </c>
      <c r="BM88" s="4" t="s">
        <v>225</v>
      </c>
    </row>
    <row r="89" spans="2:65" s="1" customFormat="1" ht="38.25" customHeight="1">
      <c r="B89" s="21"/>
      <c r="C89" s="38">
        <v>66</v>
      </c>
      <c r="D89" s="38" t="s">
        <v>31</v>
      </c>
      <c r="E89" s="39" t="s">
        <v>226</v>
      </c>
      <c r="F89" s="81" t="s">
        <v>227</v>
      </c>
      <c r="G89" s="81"/>
      <c r="H89" s="81"/>
      <c r="I89" s="81"/>
      <c r="J89" s="40" t="s">
        <v>46</v>
      </c>
      <c r="K89" s="41">
        <v>3</v>
      </c>
      <c r="L89" s="82"/>
      <c r="M89" s="82"/>
      <c r="N89" s="83">
        <f t="shared" si="51"/>
        <v>0</v>
      </c>
      <c r="O89" s="83"/>
      <c r="P89" s="83"/>
      <c r="Q89" s="83"/>
      <c r="R89" s="22"/>
      <c r="T89" s="42" t="s">
        <v>0</v>
      </c>
      <c r="U89" s="8" t="s">
        <v>3</v>
      </c>
      <c r="V89" s="6"/>
      <c r="W89" s="43">
        <f t="shared" si="52"/>
        <v>0</v>
      </c>
      <c r="X89" s="43">
        <v>0</v>
      </c>
      <c r="Y89" s="43">
        <f t="shared" si="53"/>
        <v>0</v>
      </c>
      <c r="Z89" s="43">
        <v>0</v>
      </c>
      <c r="AA89" s="44">
        <f t="shared" si="54"/>
        <v>0</v>
      </c>
      <c r="AD89" s="20"/>
      <c r="AR89" s="4" t="s">
        <v>168</v>
      </c>
      <c r="AT89" s="4" t="s">
        <v>31</v>
      </c>
      <c r="AU89" s="4" t="s">
        <v>16</v>
      </c>
      <c r="AY89" s="4" t="s">
        <v>30</v>
      </c>
      <c r="BE89" s="20">
        <f t="shared" si="55"/>
        <v>0</v>
      </c>
      <c r="BF89" s="20">
        <f t="shared" si="56"/>
        <v>0</v>
      </c>
      <c r="BG89" s="20">
        <f t="shared" si="57"/>
        <v>0</v>
      </c>
      <c r="BH89" s="20">
        <f t="shared" si="58"/>
        <v>0</v>
      </c>
      <c r="BI89" s="20">
        <f t="shared" si="59"/>
        <v>0</v>
      </c>
      <c r="BJ89" s="4" t="s">
        <v>16</v>
      </c>
      <c r="BK89" s="20">
        <f t="shared" si="60"/>
        <v>0</v>
      </c>
      <c r="BL89" s="4" t="s">
        <v>168</v>
      </c>
      <c r="BM89" s="4" t="s">
        <v>228</v>
      </c>
    </row>
    <row r="90" spans="2:65" s="1" customFormat="1" ht="25.5" customHeight="1">
      <c r="B90" s="21"/>
      <c r="C90" s="38">
        <v>67</v>
      </c>
      <c r="D90" s="38" t="s">
        <v>31</v>
      </c>
      <c r="E90" s="39" t="s">
        <v>229</v>
      </c>
      <c r="F90" s="81" t="s">
        <v>230</v>
      </c>
      <c r="G90" s="81"/>
      <c r="H90" s="81"/>
      <c r="I90" s="81"/>
      <c r="J90" s="40" t="s">
        <v>46</v>
      </c>
      <c r="K90" s="41">
        <v>3</v>
      </c>
      <c r="L90" s="82"/>
      <c r="M90" s="82"/>
      <c r="N90" s="83">
        <f t="shared" si="51"/>
        <v>0</v>
      </c>
      <c r="O90" s="83"/>
      <c r="P90" s="83"/>
      <c r="Q90" s="83"/>
      <c r="R90" s="22"/>
      <c r="T90" s="42" t="s">
        <v>0</v>
      </c>
      <c r="U90" s="8" t="s">
        <v>3</v>
      </c>
      <c r="V90" s="6"/>
      <c r="W90" s="43">
        <f t="shared" si="52"/>
        <v>0</v>
      </c>
      <c r="X90" s="43">
        <v>0</v>
      </c>
      <c r="Y90" s="43">
        <f t="shared" si="53"/>
        <v>0</v>
      </c>
      <c r="Z90" s="43">
        <v>0</v>
      </c>
      <c r="AA90" s="44">
        <f t="shared" si="54"/>
        <v>0</v>
      </c>
      <c r="AR90" s="4" t="s">
        <v>168</v>
      </c>
      <c r="AT90" s="4" t="s">
        <v>31</v>
      </c>
      <c r="AU90" s="4" t="s">
        <v>16</v>
      </c>
      <c r="AY90" s="4" t="s">
        <v>30</v>
      </c>
      <c r="BE90" s="20">
        <f t="shared" si="55"/>
        <v>0</v>
      </c>
      <c r="BF90" s="20">
        <f t="shared" si="56"/>
        <v>0</v>
      </c>
      <c r="BG90" s="20">
        <f t="shared" si="57"/>
        <v>0</v>
      </c>
      <c r="BH90" s="20">
        <f t="shared" si="58"/>
        <v>0</v>
      </c>
      <c r="BI90" s="20">
        <f t="shared" si="59"/>
        <v>0</v>
      </c>
      <c r="BJ90" s="4" t="s">
        <v>16</v>
      </c>
      <c r="BK90" s="20">
        <f t="shared" si="60"/>
        <v>0</v>
      </c>
      <c r="BL90" s="4" t="s">
        <v>168</v>
      </c>
      <c r="BM90" s="4" t="s">
        <v>231</v>
      </c>
    </row>
    <row r="91" spans="2:65" s="1" customFormat="1" ht="16.5" customHeight="1">
      <c r="B91" s="21"/>
      <c r="C91" s="45">
        <v>68</v>
      </c>
      <c r="D91" s="45" t="s">
        <v>80</v>
      </c>
      <c r="E91" s="46" t="s">
        <v>232</v>
      </c>
      <c r="F91" s="84" t="s">
        <v>233</v>
      </c>
      <c r="G91" s="84"/>
      <c r="H91" s="84"/>
      <c r="I91" s="84"/>
      <c r="J91" s="47" t="s">
        <v>46</v>
      </c>
      <c r="K91" s="48">
        <v>3</v>
      </c>
      <c r="L91" s="85"/>
      <c r="M91" s="85"/>
      <c r="N91" s="86">
        <f t="shared" si="51"/>
        <v>0</v>
      </c>
      <c r="O91" s="83"/>
      <c r="P91" s="83"/>
      <c r="Q91" s="83"/>
      <c r="R91" s="22"/>
      <c r="T91" s="42" t="s">
        <v>0</v>
      </c>
      <c r="U91" s="8" t="s">
        <v>3</v>
      </c>
      <c r="V91" s="6"/>
      <c r="W91" s="43">
        <f t="shared" si="52"/>
        <v>0</v>
      </c>
      <c r="X91" s="43">
        <v>2.3970600000000002</v>
      </c>
      <c r="Y91" s="43">
        <f t="shared" si="53"/>
        <v>7.191180000000001</v>
      </c>
      <c r="Z91" s="43">
        <v>0</v>
      </c>
      <c r="AA91" s="44">
        <f t="shared" si="54"/>
        <v>0</v>
      </c>
      <c r="AR91" s="4" t="s">
        <v>234</v>
      </c>
      <c r="AT91" s="4" t="s">
        <v>80</v>
      </c>
      <c r="AU91" s="4" t="s">
        <v>16</v>
      </c>
      <c r="AY91" s="4" t="s">
        <v>30</v>
      </c>
      <c r="BE91" s="20">
        <f t="shared" si="55"/>
        <v>0</v>
      </c>
      <c r="BF91" s="20">
        <f t="shared" si="56"/>
        <v>0</v>
      </c>
      <c r="BG91" s="20">
        <f t="shared" si="57"/>
        <v>0</v>
      </c>
      <c r="BH91" s="20">
        <f t="shared" si="58"/>
        <v>0</v>
      </c>
      <c r="BI91" s="20">
        <f t="shared" si="59"/>
        <v>0</v>
      </c>
      <c r="BJ91" s="4" t="s">
        <v>16</v>
      </c>
      <c r="BK91" s="20">
        <f t="shared" si="60"/>
        <v>0</v>
      </c>
      <c r="BL91" s="4" t="s">
        <v>168</v>
      </c>
      <c r="BM91" s="4" t="s">
        <v>235</v>
      </c>
    </row>
    <row r="92" spans="2:65" s="1" customFormat="1" ht="16.5" customHeight="1">
      <c r="B92" s="21"/>
      <c r="C92" s="45">
        <v>69</v>
      </c>
      <c r="D92" s="45" t="s">
        <v>80</v>
      </c>
      <c r="E92" s="46" t="s">
        <v>236</v>
      </c>
      <c r="F92" s="84" t="s">
        <v>237</v>
      </c>
      <c r="G92" s="84"/>
      <c r="H92" s="84"/>
      <c r="I92" s="84"/>
      <c r="J92" s="47" t="s">
        <v>46</v>
      </c>
      <c r="K92" s="48"/>
      <c r="L92" s="85"/>
      <c r="M92" s="85"/>
      <c r="N92" s="86">
        <f t="shared" si="51"/>
        <v>0</v>
      </c>
      <c r="O92" s="83"/>
      <c r="P92" s="83"/>
      <c r="Q92" s="83"/>
      <c r="R92" s="22"/>
      <c r="T92" s="42" t="s">
        <v>0</v>
      </c>
      <c r="U92" s="8" t="s">
        <v>3</v>
      </c>
      <c r="V92" s="6"/>
      <c r="W92" s="43">
        <f t="shared" si="52"/>
        <v>0</v>
      </c>
      <c r="X92" s="43">
        <v>0.55000000000000004</v>
      </c>
      <c r="Y92" s="43">
        <f t="shared" si="53"/>
        <v>0</v>
      </c>
      <c r="Z92" s="43">
        <v>0</v>
      </c>
      <c r="AA92" s="44">
        <f t="shared" si="54"/>
        <v>0</v>
      </c>
      <c r="AR92" s="4" t="s">
        <v>192</v>
      </c>
      <c r="AT92" s="4" t="s">
        <v>80</v>
      </c>
      <c r="AU92" s="4" t="s">
        <v>16</v>
      </c>
      <c r="AY92" s="4" t="s">
        <v>30</v>
      </c>
      <c r="BE92" s="20">
        <f t="shared" si="55"/>
        <v>0</v>
      </c>
      <c r="BF92" s="20">
        <f t="shared" si="56"/>
        <v>0</v>
      </c>
      <c r="BG92" s="20">
        <f t="shared" si="57"/>
        <v>0</v>
      </c>
      <c r="BH92" s="20">
        <f t="shared" si="58"/>
        <v>0</v>
      </c>
      <c r="BI92" s="20">
        <f t="shared" si="59"/>
        <v>0</v>
      </c>
      <c r="BJ92" s="4" t="s">
        <v>16</v>
      </c>
      <c r="BK92" s="20">
        <f t="shared" si="60"/>
        <v>0</v>
      </c>
      <c r="BL92" s="4" t="s">
        <v>192</v>
      </c>
      <c r="BM92" s="4" t="s">
        <v>238</v>
      </c>
    </row>
    <row r="93" spans="2:65" s="1" customFormat="1" ht="25.5" customHeight="1">
      <c r="B93" s="21"/>
      <c r="C93" s="38">
        <v>70</v>
      </c>
      <c r="D93" s="38" t="s">
        <v>31</v>
      </c>
      <c r="E93" s="39" t="s">
        <v>239</v>
      </c>
      <c r="F93" s="81" t="s">
        <v>240</v>
      </c>
      <c r="G93" s="81"/>
      <c r="H93" s="81"/>
      <c r="I93" s="81"/>
      <c r="J93" s="40" t="s">
        <v>95</v>
      </c>
      <c r="K93" s="41">
        <v>40</v>
      </c>
      <c r="L93" s="82"/>
      <c r="M93" s="82"/>
      <c r="N93" s="83">
        <f t="shared" si="51"/>
        <v>0</v>
      </c>
      <c r="O93" s="83"/>
      <c r="P93" s="83"/>
      <c r="Q93" s="83"/>
      <c r="R93" s="22"/>
      <c r="T93" s="42" t="s">
        <v>0</v>
      </c>
      <c r="U93" s="8" t="s">
        <v>3</v>
      </c>
      <c r="V93" s="6"/>
      <c r="W93" s="43">
        <f t="shared" si="52"/>
        <v>0</v>
      </c>
      <c r="X93" s="43">
        <v>0</v>
      </c>
      <c r="Y93" s="43">
        <f t="shared" si="53"/>
        <v>0</v>
      </c>
      <c r="Z93" s="43">
        <v>0</v>
      </c>
      <c r="AA93" s="44">
        <f t="shared" si="54"/>
        <v>0</v>
      </c>
      <c r="AR93" s="4" t="s">
        <v>168</v>
      </c>
      <c r="AT93" s="4" t="s">
        <v>31</v>
      </c>
      <c r="AU93" s="4" t="s">
        <v>16</v>
      </c>
      <c r="AY93" s="4" t="s">
        <v>30</v>
      </c>
      <c r="BE93" s="20">
        <f t="shared" si="55"/>
        <v>0</v>
      </c>
      <c r="BF93" s="20">
        <f t="shared" si="56"/>
        <v>0</v>
      </c>
      <c r="BG93" s="20">
        <f t="shared" si="57"/>
        <v>0</v>
      </c>
      <c r="BH93" s="20">
        <f t="shared" si="58"/>
        <v>0</v>
      </c>
      <c r="BI93" s="20">
        <f t="shared" si="59"/>
        <v>0</v>
      </c>
      <c r="BJ93" s="4" t="s">
        <v>16</v>
      </c>
      <c r="BK93" s="20">
        <f t="shared" si="60"/>
        <v>0</v>
      </c>
      <c r="BL93" s="4" t="s">
        <v>168</v>
      </c>
      <c r="BM93" s="4" t="s">
        <v>241</v>
      </c>
    </row>
    <row r="94" spans="2:65" s="1" customFormat="1" ht="16.5" customHeight="1">
      <c r="B94" s="21"/>
      <c r="C94" s="45">
        <v>71</v>
      </c>
      <c r="D94" s="45" t="s">
        <v>80</v>
      </c>
      <c r="E94" s="46" t="s">
        <v>242</v>
      </c>
      <c r="F94" s="84" t="s">
        <v>243</v>
      </c>
      <c r="G94" s="84"/>
      <c r="H94" s="84"/>
      <c r="I94" s="84"/>
      <c r="J94" s="47" t="s">
        <v>63</v>
      </c>
      <c r="K94" s="48">
        <v>1</v>
      </c>
      <c r="L94" s="85"/>
      <c r="M94" s="85"/>
      <c r="N94" s="86">
        <f t="shared" si="51"/>
        <v>0</v>
      </c>
      <c r="O94" s="83"/>
      <c r="P94" s="83"/>
      <c r="Q94" s="83"/>
      <c r="R94" s="22"/>
      <c r="T94" s="42" t="s">
        <v>0</v>
      </c>
      <c r="U94" s="8" t="s">
        <v>3</v>
      </c>
      <c r="V94" s="6"/>
      <c r="W94" s="43">
        <f t="shared" si="52"/>
        <v>0</v>
      </c>
      <c r="X94" s="43">
        <v>1</v>
      </c>
      <c r="Y94" s="43">
        <f t="shared" si="53"/>
        <v>1</v>
      </c>
      <c r="Z94" s="43">
        <v>0</v>
      </c>
      <c r="AA94" s="44">
        <f t="shared" si="54"/>
        <v>0</v>
      </c>
      <c r="AR94" s="4" t="s">
        <v>192</v>
      </c>
      <c r="AT94" s="4" t="s">
        <v>80</v>
      </c>
      <c r="AU94" s="4" t="s">
        <v>16</v>
      </c>
      <c r="AY94" s="4" t="s">
        <v>30</v>
      </c>
      <c r="BE94" s="20">
        <f t="shared" si="55"/>
        <v>0</v>
      </c>
      <c r="BF94" s="20">
        <f t="shared" si="56"/>
        <v>0</v>
      </c>
      <c r="BG94" s="20">
        <f t="shared" si="57"/>
        <v>0</v>
      </c>
      <c r="BH94" s="20">
        <f t="shared" si="58"/>
        <v>0</v>
      </c>
      <c r="BI94" s="20">
        <f t="shared" si="59"/>
        <v>0</v>
      </c>
      <c r="BJ94" s="4" t="s">
        <v>16</v>
      </c>
      <c r="BK94" s="20">
        <f t="shared" si="60"/>
        <v>0</v>
      </c>
      <c r="BL94" s="4" t="s">
        <v>192</v>
      </c>
      <c r="BM94" s="4" t="s">
        <v>244</v>
      </c>
    </row>
    <row r="95" spans="2:65" s="1" customFormat="1" ht="16.5" customHeight="1">
      <c r="B95" s="21"/>
      <c r="C95" s="45">
        <v>72</v>
      </c>
      <c r="D95" s="45" t="s">
        <v>80</v>
      </c>
      <c r="E95" s="46" t="s">
        <v>245</v>
      </c>
      <c r="F95" s="84" t="s">
        <v>246</v>
      </c>
      <c r="G95" s="84"/>
      <c r="H95" s="84"/>
      <c r="I95" s="84"/>
      <c r="J95" s="47" t="s">
        <v>32</v>
      </c>
      <c r="K95" s="48"/>
      <c r="L95" s="85"/>
      <c r="M95" s="85"/>
      <c r="N95" s="86">
        <f t="shared" si="51"/>
        <v>0</v>
      </c>
      <c r="O95" s="83"/>
      <c r="P95" s="83"/>
      <c r="Q95" s="83"/>
      <c r="R95" s="22"/>
      <c r="T95" s="42" t="s">
        <v>0</v>
      </c>
      <c r="U95" s="8" t="s">
        <v>3</v>
      </c>
      <c r="V95" s="6"/>
      <c r="W95" s="43">
        <f t="shared" si="52"/>
        <v>0</v>
      </c>
      <c r="X95" s="43">
        <v>9.1999999999999998E-2</v>
      </c>
      <c r="Y95" s="43">
        <f t="shared" si="53"/>
        <v>0</v>
      </c>
      <c r="Z95" s="43">
        <v>0</v>
      </c>
      <c r="AA95" s="44">
        <f t="shared" si="54"/>
        <v>0</v>
      </c>
      <c r="AR95" s="4" t="s">
        <v>192</v>
      </c>
      <c r="AT95" s="4" t="s">
        <v>80</v>
      </c>
      <c r="AU95" s="4" t="s">
        <v>16</v>
      </c>
      <c r="AY95" s="4" t="s">
        <v>30</v>
      </c>
      <c r="BE95" s="20">
        <f t="shared" si="55"/>
        <v>0</v>
      </c>
      <c r="BF95" s="20">
        <f t="shared" si="56"/>
        <v>0</v>
      </c>
      <c r="BG95" s="20">
        <f t="shared" si="57"/>
        <v>0</v>
      </c>
      <c r="BH95" s="20">
        <f t="shared" si="58"/>
        <v>0</v>
      </c>
      <c r="BI95" s="20">
        <f t="shared" si="59"/>
        <v>0</v>
      </c>
      <c r="BJ95" s="4" t="s">
        <v>16</v>
      </c>
      <c r="BK95" s="20">
        <f t="shared" si="60"/>
        <v>0</v>
      </c>
      <c r="BL95" s="4" t="s">
        <v>192</v>
      </c>
      <c r="BM95" s="4" t="s">
        <v>247</v>
      </c>
    </row>
    <row r="96" spans="2:65" s="1" customFormat="1" ht="38.25" customHeight="1">
      <c r="B96" s="21"/>
      <c r="C96" s="38">
        <v>73</v>
      </c>
      <c r="D96" s="38" t="s">
        <v>31</v>
      </c>
      <c r="E96" s="39" t="s">
        <v>248</v>
      </c>
      <c r="F96" s="81" t="s">
        <v>249</v>
      </c>
      <c r="G96" s="81"/>
      <c r="H96" s="81"/>
      <c r="I96" s="81"/>
      <c r="J96" s="40" t="s">
        <v>95</v>
      </c>
      <c r="K96" s="41">
        <v>40</v>
      </c>
      <c r="L96" s="82"/>
      <c r="M96" s="82"/>
      <c r="N96" s="83">
        <f t="shared" si="51"/>
        <v>0</v>
      </c>
      <c r="O96" s="83"/>
      <c r="P96" s="83"/>
      <c r="Q96" s="83"/>
      <c r="R96" s="22"/>
      <c r="T96" s="42" t="s">
        <v>0</v>
      </c>
      <c r="U96" s="8" t="s">
        <v>3</v>
      </c>
      <c r="V96" s="6"/>
      <c r="W96" s="43">
        <f t="shared" si="52"/>
        <v>0</v>
      </c>
      <c r="X96" s="43">
        <v>0</v>
      </c>
      <c r="Y96" s="43">
        <f t="shared" si="53"/>
        <v>0</v>
      </c>
      <c r="Z96" s="43">
        <v>0</v>
      </c>
      <c r="AA96" s="44">
        <f t="shared" si="54"/>
        <v>0</v>
      </c>
      <c r="AR96" s="4" t="s">
        <v>168</v>
      </c>
      <c r="AT96" s="4" t="s">
        <v>31</v>
      </c>
      <c r="AU96" s="4" t="s">
        <v>16</v>
      </c>
      <c r="AY96" s="4" t="s">
        <v>30</v>
      </c>
      <c r="BE96" s="20">
        <f t="shared" si="55"/>
        <v>0</v>
      </c>
      <c r="BF96" s="20">
        <f t="shared" si="56"/>
        <v>0</v>
      </c>
      <c r="BG96" s="20">
        <f t="shared" si="57"/>
        <v>0</v>
      </c>
      <c r="BH96" s="20">
        <f t="shared" si="58"/>
        <v>0</v>
      </c>
      <c r="BI96" s="20">
        <f t="shared" si="59"/>
        <v>0</v>
      </c>
      <c r="BJ96" s="4" t="s">
        <v>16</v>
      </c>
      <c r="BK96" s="20">
        <f t="shared" si="60"/>
        <v>0</v>
      </c>
      <c r="BL96" s="4" t="s">
        <v>168</v>
      </c>
      <c r="BM96" s="4" t="s">
        <v>250</v>
      </c>
    </row>
    <row r="97" spans="2:65" s="1" customFormat="1" ht="25.5" customHeight="1">
      <c r="B97" s="21"/>
      <c r="C97" s="38">
        <v>74</v>
      </c>
      <c r="D97" s="38" t="s">
        <v>31</v>
      </c>
      <c r="E97" s="39" t="s">
        <v>251</v>
      </c>
      <c r="F97" s="81" t="s">
        <v>252</v>
      </c>
      <c r="G97" s="81"/>
      <c r="H97" s="81"/>
      <c r="I97" s="81"/>
      <c r="J97" s="40" t="s">
        <v>46</v>
      </c>
      <c r="K97" s="41">
        <v>8</v>
      </c>
      <c r="L97" s="82"/>
      <c r="M97" s="82"/>
      <c r="N97" s="83">
        <f t="shared" si="51"/>
        <v>0</v>
      </c>
      <c r="O97" s="83"/>
      <c r="P97" s="83"/>
      <c r="Q97" s="83"/>
      <c r="R97" s="22"/>
      <c r="T97" s="42" t="s">
        <v>0</v>
      </c>
      <c r="U97" s="8" t="s">
        <v>3</v>
      </c>
      <c r="V97" s="6"/>
      <c r="W97" s="43">
        <f t="shared" si="52"/>
        <v>0</v>
      </c>
      <c r="X97" s="43">
        <v>0</v>
      </c>
      <c r="Y97" s="43">
        <f t="shared" si="53"/>
        <v>0</v>
      </c>
      <c r="Z97" s="43">
        <v>0</v>
      </c>
      <c r="AA97" s="44">
        <f t="shared" si="54"/>
        <v>0</v>
      </c>
      <c r="AR97" s="4" t="s">
        <v>168</v>
      </c>
      <c r="AT97" s="4" t="s">
        <v>31</v>
      </c>
      <c r="AU97" s="4" t="s">
        <v>16</v>
      </c>
      <c r="AY97" s="4" t="s">
        <v>30</v>
      </c>
      <c r="BE97" s="20">
        <f t="shared" si="55"/>
        <v>0</v>
      </c>
      <c r="BF97" s="20">
        <f t="shared" si="56"/>
        <v>0</v>
      </c>
      <c r="BG97" s="20">
        <f t="shared" si="57"/>
        <v>0</v>
      </c>
      <c r="BH97" s="20">
        <f t="shared" si="58"/>
        <v>0</v>
      </c>
      <c r="BI97" s="20">
        <f t="shared" si="59"/>
        <v>0</v>
      </c>
      <c r="BJ97" s="4" t="s">
        <v>16</v>
      </c>
      <c r="BK97" s="20">
        <f t="shared" si="60"/>
        <v>0</v>
      </c>
      <c r="BL97" s="4" t="s">
        <v>168</v>
      </c>
      <c r="BM97" s="4" t="s">
        <v>253</v>
      </c>
    </row>
    <row r="98" spans="2:65" s="1" customFormat="1" ht="38.25" customHeight="1">
      <c r="B98" s="21"/>
      <c r="C98" s="38">
        <v>75</v>
      </c>
      <c r="D98" s="38" t="s">
        <v>31</v>
      </c>
      <c r="E98" s="39" t="s">
        <v>254</v>
      </c>
      <c r="F98" s="81" t="s">
        <v>255</v>
      </c>
      <c r="G98" s="81"/>
      <c r="H98" s="81"/>
      <c r="I98" s="81"/>
      <c r="J98" s="40" t="s">
        <v>32</v>
      </c>
      <c r="K98" s="41">
        <v>20</v>
      </c>
      <c r="L98" s="82"/>
      <c r="M98" s="82"/>
      <c r="N98" s="83">
        <f t="shared" si="51"/>
        <v>0</v>
      </c>
      <c r="O98" s="83"/>
      <c r="P98" s="83"/>
      <c r="Q98" s="83"/>
      <c r="R98" s="22"/>
      <c r="T98" s="42" t="s">
        <v>0</v>
      </c>
      <c r="U98" s="8" t="s">
        <v>3</v>
      </c>
      <c r="V98" s="6"/>
      <c r="W98" s="43">
        <f t="shared" si="52"/>
        <v>0</v>
      </c>
      <c r="X98" s="43">
        <v>0</v>
      </c>
      <c r="Y98" s="43">
        <f t="shared" si="53"/>
        <v>0</v>
      </c>
      <c r="Z98" s="43">
        <v>0</v>
      </c>
      <c r="AA98" s="44">
        <f t="shared" si="54"/>
        <v>0</v>
      </c>
      <c r="AR98" s="4" t="s">
        <v>168</v>
      </c>
      <c r="AT98" s="4" t="s">
        <v>31</v>
      </c>
      <c r="AU98" s="4" t="s">
        <v>16</v>
      </c>
      <c r="AY98" s="4" t="s">
        <v>30</v>
      </c>
      <c r="BE98" s="20">
        <f t="shared" si="55"/>
        <v>0</v>
      </c>
      <c r="BF98" s="20">
        <f t="shared" si="56"/>
        <v>0</v>
      </c>
      <c r="BG98" s="20">
        <f t="shared" si="57"/>
        <v>0</v>
      </c>
      <c r="BH98" s="20">
        <f t="shared" si="58"/>
        <v>0</v>
      </c>
      <c r="BI98" s="20">
        <f t="shared" si="59"/>
        <v>0</v>
      </c>
      <c r="BJ98" s="4" t="s">
        <v>16</v>
      </c>
      <c r="BK98" s="20">
        <f t="shared" si="60"/>
        <v>0</v>
      </c>
      <c r="BL98" s="4" t="s">
        <v>168</v>
      </c>
      <c r="BM98" s="4" t="s">
        <v>256</v>
      </c>
    </row>
    <row r="99" spans="2:65" s="1" customFormat="1" ht="15.75" customHeight="1">
      <c r="B99" s="21"/>
      <c r="C99" s="51"/>
      <c r="D99" s="51"/>
      <c r="E99" s="52"/>
      <c r="F99" s="53"/>
      <c r="G99" s="53"/>
      <c r="H99" s="53"/>
      <c r="I99" s="53"/>
      <c r="J99" s="54"/>
      <c r="K99" s="71"/>
      <c r="L99" s="67"/>
      <c r="M99" s="67"/>
      <c r="N99" s="72"/>
      <c r="O99" s="72"/>
      <c r="P99" s="72"/>
      <c r="Q99" s="68"/>
      <c r="R99" s="22"/>
      <c r="T99" s="70"/>
      <c r="U99" s="8"/>
      <c r="V99" s="64"/>
      <c r="W99" s="43"/>
      <c r="X99" s="43"/>
      <c r="Y99" s="43"/>
      <c r="Z99" s="43"/>
      <c r="AA99" s="44"/>
      <c r="AR99" s="4"/>
      <c r="AT99" s="4"/>
      <c r="AU99" s="4"/>
      <c r="AY99" s="4"/>
      <c r="BE99" s="20"/>
      <c r="BF99" s="20"/>
      <c r="BG99" s="20"/>
      <c r="BH99" s="20"/>
      <c r="BI99" s="20"/>
      <c r="BJ99" s="4"/>
      <c r="BK99" s="20"/>
      <c r="BL99" s="4"/>
      <c r="BM99" s="4"/>
    </row>
    <row r="100" spans="2:65" s="1" customFormat="1" ht="22.5" customHeight="1">
      <c r="B100" s="5"/>
      <c r="C100" s="64"/>
      <c r="D100" s="29"/>
      <c r="E100" s="64"/>
      <c r="F100" s="64"/>
      <c r="G100" s="64"/>
      <c r="H100" s="64"/>
      <c r="I100" s="69" t="s">
        <v>266</v>
      </c>
      <c r="J100" s="64"/>
      <c r="K100" s="64"/>
      <c r="L100" s="64"/>
      <c r="M100" s="64"/>
      <c r="N100" s="90">
        <f>N15+N26+N34+N43+N70+N73+N87</f>
        <v>0</v>
      </c>
      <c r="O100" s="91"/>
      <c r="P100" s="91"/>
      <c r="Q100" s="91"/>
      <c r="R100" s="7"/>
      <c r="T100" s="49"/>
      <c r="U100" s="9"/>
      <c r="V100" s="9"/>
      <c r="W100" s="9"/>
      <c r="X100" s="9"/>
      <c r="Y100" s="9"/>
      <c r="Z100" s="9"/>
      <c r="AA100" s="10"/>
      <c r="AT100" s="4" t="s">
        <v>5</v>
      </c>
      <c r="AU100" s="4" t="s">
        <v>6</v>
      </c>
      <c r="AY100" s="4" t="s">
        <v>257</v>
      </c>
      <c r="BK100" s="20">
        <v>0</v>
      </c>
    </row>
    <row r="101" spans="2:65" s="1" customFormat="1" ht="22.5" customHeight="1">
      <c r="B101" s="5"/>
      <c r="C101" s="64"/>
      <c r="D101" s="29"/>
      <c r="E101" s="64"/>
      <c r="F101" s="64"/>
      <c r="G101" s="64"/>
      <c r="H101" s="64"/>
      <c r="I101" s="69" t="s">
        <v>273</v>
      </c>
      <c r="J101" s="64"/>
      <c r="K101" s="64"/>
      <c r="L101" s="64"/>
      <c r="M101" s="64"/>
      <c r="N101" s="90">
        <f>N100*0.2</f>
        <v>0</v>
      </c>
      <c r="O101" s="91"/>
      <c r="P101" s="91"/>
      <c r="Q101" s="91"/>
      <c r="R101" s="7"/>
      <c r="T101" s="64"/>
      <c r="U101" s="64"/>
      <c r="V101" s="64"/>
      <c r="W101" s="64"/>
      <c r="X101" s="64"/>
      <c r="Y101" s="64"/>
      <c r="Z101" s="64"/>
      <c r="AA101" s="64"/>
      <c r="AT101" s="4"/>
      <c r="AU101" s="4"/>
      <c r="AY101" s="4"/>
      <c r="BK101" s="20"/>
    </row>
    <row r="102" spans="2:65" s="1" customFormat="1" ht="22.5" customHeight="1">
      <c r="B102" s="5"/>
      <c r="C102" s="64"/>
      <c r="D102" s="29"/>
      <c r="E102" s="64"/>
      <c r="F102" s="64"/>
      <c r="G102" s="64"/>
      <c r="H102" s="64"/>
      <c r="I102" s="69" t="s">
        <v>274</v>
      </c>
      <c r="J102" s="64"/>
      <c r="K102" s="64"/>
      <c r="L102" s="64"/>
      <c r="M102" s="64"/>
      <c r="N102" s="90">
        <f>N100+N101</f>
        <v>0</v>
      </c>
      <c r="O102" s="91"/>
      <c r="P102" s="91"/>
      <c r="Q102" s="91"/>
      <c r="R102" s="7"/>
      <c r="T102" s="64"/>
      <c r="U102" s="64"/>
      <c r="V102" s="64"/>
      <c r="W102" s="64"/>
      <c r="X102" s="64"/>
      <c r="Y102" s="64"/>
      <c r="Z102" s="64"/>
      <c r="AA102" s="64"/>
      <c r="AT102" s="4"/>
      <c r="AU102" s="4"/>
      <c r="AY102" s="4"/>
      <c r="BK102" s="20"/>
    </row>
    <row r="103" spans="2:65" s="1" customFormat="1" ht="12.75" customHeight="1">
      <c r="B103" s="1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3"/>
    </row>
  </sheetData>
  <mergeCells count="241">
    <mergeCell ref="N101:Q101"/>
    <mergeCell ref="N102:Q102"/>
    <mergeCell ref="N100:Q100"/>
    <mergeCell ref="F98:I98"/>
    <mergeCell ref="L98:M98"/>
    <mergeCell ref="N98:Q98"/>
    <mergeCell ref="N15:Q15"/>
    <mergeCell ref="N26:Q26"/>
    <mergeCell ref="N33:Q33"/>
    <mergeCell ref="N34:Q34"/>
    <mergeCell ref="N43:Q43"/>
    <mergeCell ref="N70:Q70"/>
    <mergeCell ref="N73:Q73"/>
    <mergeCell ref="N87:Q87"/>
    <mergeCell ref="F95:I95"/>
    <mergeCell ref="L95:M95"/>
    <mergeCell ref="N95:Q95"/>
    <mergeCell ref="F96:I96"/>
    <mergeCell ref="L96:M96"/>
    <mergeCell ref="N96:Q96"/>
    <mergeCell ref="F97:I97"/>
    <mergeCell ref="F91:I91"/>
    <mergeCell ref="L91:M91"/>
    <mergeCell ref="N91:Q91"/>
    <mergeCell ref="F92:I92"/>
    <mergeCell ref="F86:I86"/>
    <mergeCell ref="L92:M92"/>
    <mergeCell ref="N92:Q92"/>
    <mergeCell ref="L97:M97"/>
    <mergeCell ref="N97:Q97"/>
    <mergeCell ref="F93:I93"/>
    <mergeCell ref="L93:M93"/>
    <mergeCell ref="N93:Q93"/>
    <mergeCell ref="F94:I94"/>
    <mergeCell ref="L94:M94"/>
    <mergeCell ref="N94:Q94"/>
    <mergeCell ref="F88:I88"/>
    <mergeCell ref="L88:M88"/>
    <mergeCell ref="N88:Q88"/>
    <mergeCell ref="F89:I89"/>
    <mergeCell ref="L89:M89"/>
    <mergeCell ref="N89:Q89"/>
    <mergeCell ref="F90:I90"/>
    <mergeCell ref="L90:M90"/>
    <mergeCell ref="N90:Q90"/>
    <mergeCell ref="L86:M86"/>
    <mergeCell ref="N86:Q86"/>
    <mergeCell ref="F83:I83"/>
    <mergeCell ref="L83:M83"/>
    <mergeCell ref="N83:Q83"/>
    <mergeCell ref="F84:I84"/>
    <mergeCell ref="L84:M84"/>
    <mergeCell ref="N84:Q84"/>
    <mergeCell ref="F85:I85"/>
    <mergeCell ref="L85:M85"/>
    <mergeCell ref="N85:Q85"/>
    <mergeCell ref="F80:I80"/>
    <mergeCell ref="L80:M80"/>
    <mergeCell ref="N80:Q80"/>
    <mergeCell ref="F81:I81"/>
    <mergeCell ref="L81:M81"/>
    <mergeCell ref="N81:Q81"/>
    <mergeCell ref="F82:I82"/>
    <mergeCell ref="L82:M82"/>
    <mergeCell ref="N82:Q82"/>
    <mergeCell ref="F77:I77"/>
    <mergeCell ref="L77:M77"/>
    <mergeCell ref="N77:Q77"/>
    <mergeCell ref="F78:I78"/>
    <mergeCell ref="L78:M78"/>
    <mergeCell ref="N78:Q78"/>
    <mergeCell ref="F79:I79"/>
    <mergeCell ref="L79:M79"/>
    <mergeCell ref="N79:Q79"/>
    <mergeCell ref="F74:I74"/>
    <mergeCell ref="L74:M74"/>
    <mergeCell ref="N74:Q74"/>
    <mergeCell ref="F75:I75"/>
    <mergeCell ref="L75:M75"/>
    <mergeCell ref="N75:Q75"/>
    <mergeCell ref="F76:I76"/>
    <mergeCell ref="L76:M76"/>
    <mergeCell ref="N76:Q76"/>
    <mergeCell ref="F68:I68"/>
    <mergeCell ref="L68:M68"/>
    <mergeCell ref="N68:Q68"/>
    <mergeCell ref="F69:I69"/>
    <mergeCell ref="L69:M69"/>
    <mergeCell ref="N69:Q69"/>
    <mergeCell ref="F71:I71"/>
    <mergeCell ref="L71:M71"/>
    <mergeCell ref="N71:Q71"/>
    <mergeCell ref="F65:I65"/>
    <mergeCell ref="L65:M65"/>
    <mergeCell ref="N65:Q65"/>
    <mergeCell ref="F66:I66"/>
    <mergeCell ref="L66:M66"/>
    <mergeCell ref="N66:Q66"/>
    <mergeCell ref="F67:I67"/>
    <mergeCell ref="L67:M67"/>
    <mergeCell ref="N67:Q67"/>
    <mergeCell ref="F62:I62"/>
    <mergeCell ref="L62:M62"/>
    <mergeCell ref="N62:Q62"/>
    <mergeCell ref="F63:I63"/>
    <mergeCell ref="L63:M63"/>
    <mergeCell ref="N63:Q63"/>
    <mergeCell ref="F64:I64"/>
    <mergeCell ref="L64:M64"/>
    <mergeCell ref="N64:Q64"/>
    <mergeCell ref="F59:I59"/>
    <mergeCell ref="L59:M59"/>
    <mergeCell ref="N59:Q59"/>
    <mergeCell ref="F60:I60"/>
    <mergeCell ref="L60:M60"/>
    <mergeCell ref="N60:Q60"/>
    <mergeCell ref="F61:I61"/>
    <mergeCell ref="L61:M61"/>
    <mergeCell ref="N61:Q61"/>
    <mergeCell ref="F56:I56"/>
    <mergeCell ref="L56:M56"/>
    <mergeCell ref="N56:Q56"/>
    <mergeCell ref="F57:I57"/>
    <mergeCell ref="L57:M57"/>
    <mergeCell ref="N57:Q57"/>
    <mergeCell ref="F58:I58"/>
    <mergeCell ref="L58:M58"/>
    <mergeCell ref="N58:Q58"/>
    <mergeCell ref="F53:I53"/>
    <mergeCell ref="L53:M53"/>
    <mergeCell ref="N53:Q53"/>
    <mergeCell ref="F54:I54"/>
    <mergeCell ref="L54:M54"/>
    <mergeCell ref="N54:Q54"/>
    <mergeCell ref="F55:I55"/>
    <mergeCell ref="L55:M55"/>
    <mergeCell ref="N55:Q55"/>
    <mergeCell ref="F50:I50"/>
    <mergeCell ref="L50:M50"/>
    <mergeCell ref="N50:Q50"/>
    <mergeCell ref="F51:I51"/>
    <mergeCell ref="L51:M51"/>
    <mergeCell ref="N51:Q51"/>
    <mergeCell ref="F52:I52"/>
    <mergeCell ref="L52:M52"/>
    <mergeCell ref="N52:Q52"/>
    <mergeCell ref="F47:I47"/>
    <mergeCell ref="L47:M47"/>
    <mergeCell ref="N47:Q47"/>
    <mergeCell ref="F48:I48"/>
    <mergeCell ref="L48:M48"/>
    <mergeCell ref="N48:Q48"/>
    <mergeCell ref="F49:I49"/>
    <mergeCell ref="L49:M49"/>
    <mergeCell ref="N49:Q49"/>
    <mergeCell ref="F44:I44"/>
    <mergeCell ref="L44:M44"/>
    <mergeCell ref="N44:Q44"/>
    <mergeCell ref="F45:I45"/>
    <mergeCell ref="L45:M45"/>
    <mergeCell ref="N45:Q45"/>
    <mergeCell ref="F46:I46"/>
    <mergeCell ref="L46:M46"/>
    <mergeCell ref="N46:Q46"/>
    <mergeCell ref="F42:I42"/>
    <mergeCell ref="L42:M42"/>
    <mergeCell ref="N42:Q42"/>
    <mergeCell ref="F38:I38"/>
    <mergeCell ref="L38:M38"/>
    <mergeCell ref="N38:Q38"/>
    <mergeCell ref="F39:I39"/>
    <mergeCell ref="L39:M39"/>
    <mergeCell ref="N39:Q39"/>
    <mergeCell ref="F40:I40"/>
    <mergeCell ref="L40:M40"/>
    <mergeCell ref="N40:Q40"/>
    <mergeCell ref="F36:I36"/>
    <mergeCell ref="L36:M36"/>
    <mergeCell ref="N36:Q36"/>
    <mergeCell ref="F37:I37"/>
    <mergeCell ref="L37:M37"/>
    <mergeCell ref="N37:Q37"/>
    <mergeCell ref="F41:I41"/>
    <mergeCell ref="L41:M41"/>
    <mergeCell ref="N41:Q41"/>
    <mergeCell ref="F31:I31"/>
    <mergeCell ref="L31:M31"/>
    <mergeCell ref="N31:Q31"/>
    <mergeCell ref="F32:I32"/>
    <mergeCell ref="L32:M32"/>
    <mergeCell ref="N32:Q32"/>
    <mergeCell ref="F35:I35"/>
    <mergeCell ref="L35:M35"/>
    <mergeCell ref="N35:Q35"/>
    <mergeCell ref="F28:I28"/>
    <mergeCell ref="L28:M28"/>
    <mergeCell ref="N28:Q28"/>
    <mergeCell ref="F29:I29"/>
    <mergeCell ref="L29:M29"/>
    <mergeCell ref="N29:Q29"/>
    <mergeCell ref="F30:I30"/>
    <mergeCell ref="L30:M30"/>
    <mergeCell ref="N30:Q30"/>
    <mergeCell ref="F24:I24"/>
    <mergeCell ref="L24:M24"/>
    <mergeCell ref="N24:Q24"/>
    <mergeCell ref="F25:I25"/>
    <mergeCell ref="L25:M25"/>
    <mergeCell ref="N25:Q25"/>
    <mergeCell ref="F27:I27"/>
    <mergeCell ref="L27:M27"/>
    <mergeCell ref="N27:Q27"/>
    <mergeCell ref="F21:I21"/>
    <mergeCell ref="L21:M21"/>
    <mergeCell ref="N21:Q21"/>
    <mergeCell ref="F22:I22"/>
    <mergeCell ref="L22:M22"/>
    <mergeCell ref="N22:Q22"/>
    <mergeCell ref="F23:I23"/>
    <mergeCell ref="L23:M23"/>
    <mergeCell ref="N23:Q23"/>
    <mergeCell ref="F18:I18"/>
    <mergeCell ref="L18:M18"/>
    <mergeCell ref="N18:Q18"/>
    <mergeCell ref="F19:I19"/>
    <mergeCell ref="L19:M19"/>
    <mergeCell ref="N19:Q19"/>
    <mergeCell ref="F20:I20"/>
    <mergeCell ref="L20:M20"/>
    <mergeCell ref="N20:Q20"/>
    <mergeCell ref="C5:Q5"/>
    <mergeCell ref="F7:P7"/>
    <mergeCell ref="F14:I14"/>
    <mergeCell ref="L14:M14"/>
    <mergeCell ref="N14:Q14"/>
    <mergeCell ref="F16:I16"/>
    <mergeCell ref="L16:M16"/>
    <mergeCell ref="N16:Q16"/>
    <mergeCell ref="F17:I17"/>
    <mergeCell ref="L17:M17"/>
    <mergeCell ref="N17:Q17"/>
  </mergeCells>
  <pageMargins left="0.59055118110236227" right="0.59055118110236227" top="0.51181102362204722" bottom="0.47244094488188981" header="0" footer="0"/>
  <pageSetup paperSize="9" scale="75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DELL-PC\DELL</dc:creator>
  <cp:lastModifiedBy>G710</cp:lastModifiedBy>
  <cp:lastPrinted>2019-08-19T08:56:36Z</cp:lastPrinted>
  <dcterms:created xsi:type="dcterms:W3CDTF">2018-04-27T08:53:22Z</dcterms:created>
  <dcterms:modified xsi:type="dcterms:W3CDTF">2019-11-26T12:02:20Z</dcterms:modified>
</cp:coreProperties>
</file>