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825" windowWidth="22770" windowHeight="12045" tabRatio="765"/>
  </bookViews>
  <sheets>
    <sheet name="Rekapitulácia stavby" sheetId="1" r:id="rId1"/>
    <sheet name="a - Stavebná časť" sheetId="2" r:id="rId2"/>
    <sheet name="b - Elektroinštalácia" sheetId="3" r:id="rId3"/>
    <sheet name="c - Bleskozvod" sheetId="6" r:id="rId4"/>
    <sheet name="d - Vykurovanie" sheetId="4" r:id="rId5"/>
    <sheet name="e - Vzduchotechnika" sheetId="5" r:id="rId6"/>
  </sheets>
  <definedNames>
    <definedName name="_xlnm._FilterDatabase" localSheetId="1" hidden="1">'a - Stavebná časť'!$C$136:$K$290</definedName>
    <definedName name="_xlnm._FilterDatabase" localSheetId="2" hidden="1">'b - Elektroinštalácia'!$C$122:$K$175</definedName>
    <definedName name="_xlnm._FilterDatabase" localSheetId="3" hidden="1">'c - Bleskozvod'!$C$122:$K$166</definedName>
    <definedName name="_xlnm._FilterDatabase" localSheetId="4" hidden="1">'d - Vykurovanie'!$C$129:$K$226</definedName>
    <definedName name="_xlnm._FilterDatabase" localSheetId="5" hidden="1">'e - Vzduchotechnika'!$C$122:$K$151</definedName>
    <definedName name="_xlnm.Print_Titles" localSheetId="1">'a - Stavebná časť'!$136:$136</definedName>
    <definedName name="_xlnm.Print_Titles" localSheetId="2">'b - Elektroinštalácia'!$122:$122</definedName>
    <definedName name="_xlnm.Print_Titles" localSheetId="3">'c - Bleskozvod'!$122:$122</definedName>
    <definedName name="_xlnm.Print_Titles" localSheetId="4">'d - Vykurovanie'!$129:$129</definedName>
    <definedName name="_xlnm.Print_Titles" localSheetId="5">'e - Vzduchotechnika'!$122:$122</definedName>
    <definedName name="_xlnm.Print_Titles" localSheetId="0">'Rekapitulácia stavby'!$89:$89</definedName>
    <definedName name="_xlnm.Print_Area" localSheetId="1">'a - Stavebná časť'!$C$4:$J$76,'a - Stavebná časť'!$C$82:$J$116,'a - Stavebná časť'!$C$122:$J$290</definedName>
    <definedName name="_xlnm.Print_Area" localSheetId="2">'b - Elektroinštalácia'!$C$4:$J$76,'b - Elektroinštalácia'!$C$82:$J$102,'b - Elektroinštalácia'!$C$108:$J$175</definedName>
    <definedName name="_xlnm.Print_Area" localSheetId="3">'c - Bleskozvod'!$C$4:$J$76,'c - Bleskozvod'!$C$82:$J$102,'c - Bleskozvod'!$C$108:$J$166</definedName>
    <definedName name="_xlnm.Print_Area" localSheetId="4">'d - Vykurovanie'!$C$4:$J$76,'d - Vykurovanie'!$C$82:$J$109,'d - Vykurovanie'!$C$115:$J$226</definedName>
    <definedName name="_xlnm.Print_Area" localSheetId="5">'e - Vzduchotechnika'!$C$4:$J$76,'e - Vzduchotechnika'!$C$82:$J$102,'e - Vzduchotechnika'!$C$108:$J$151</definedName>
    <definedName name="_xlnm.Print_Area" localSheetId="0">'Rekapitulácia stavby'!$D$4:$AO$73,'Rekapitulácia stavby'!$C$79:$AQ$101</definedName>
  </definedNames>
  <calcPr calcId="125725"/>
</workbook>
</file>

<file path=xl/calcChain.xml><?xml version="1.0" encoding="utf-8"?>
<calcChain xmlns="http://schemas.openxmlformats.org/spreadsheetml/2006/main">
  <c r="BK166" i="6"/>
  <c r="BK165" s="1"/>
  <c r="J165" s="1"/>
  <c r="J101" s="1"/>
  <c r="BI166"/>
  <c r="BH166"/>
  <c r="BG166"/>
  <c r="BE166"/>
  <c r="T166"/>
  <c r="R166"/>
  <c r="R165" s="1"/>
  <c r="P166"/>
  <c r="P165" s="1"/>
  <c r="J166"/>
  <c r="BF166" s="1"/>
  <c r="T165"/>
  <c r="BK164"/>
  <c r="BI164"/>
  <c r="BH164"/>
  <c r="BG164"/>
  <c r="BE164"/>
  <c r="T164"/>
  <c r="R164"/>
  <c r="P164"/>
  <c r="J164"/>
  <c r="BF164" s="1"/>
  <c r="BK163"/>
  <c r="BI163"/>
  <c r="BH163"/>
  <c r="BG163"/>
  <c r="BE163"/>
  <c r="T163"/>
  <c r="R163"/>
  <c r="P163"/>
  <c r="J163"/>
  <c r="BF163" s="1"/>
  <c r="BK162"/>
  <c r="BI162"/>
  <c r="BH162"/>
  <c r="BG162"/>
  <c r="BE162"/>
  <c r="T162"/>
  <c r="R162"/>
  <c r="P162"/>
  <c r="J162"/>
  <c r="BF162" s="1"/>
  <c r="BK161"/>
  <c r="BI161"/>
  <c r="BH161"/>
  <c r="BG161"/>
  <c r="BE161"/>
  <c r="T161"/>
  <c r="R161"/>
  <c r="P161"/>
  <c r="J161"/>
  <c r="BF161" s="1"/>
  <c r="BK160"/>
  <c r="BI160"/>
  <c r="BH160"/>
  <c r="BG160"/>
  <c r="BE160"/>
  <c r="T160"/>
  <c r="R160"/>
  <c r="P160"/>
  <c r="J160"/>
  <c r="BF160" s="1"/>
  <c r="BK159"/>
  <c r="BI159"/>
  <c r="BH159"/>
  <c r="BG159"/>
  <c r="BE159"/>
  <c r="T159"/>
  <c r="R159"/>
  <c r="P159"/>
  <c r="J159"/>
  <c r="BF159" s="1"/>
  <c r="BK158"/>
  <c r="BI158"/>
  <c r="BH158"/>
  <c r="BG158"/>
  <c r="BE158"/>
  <c r="T158"/>
  <c r="R158"/>
  <c r="P158"/>
  <c r="J158"/>
  <c r="BF158" s="1"/>
  <c r="BK157"/>
  <c r="BI157"/>
  <c r="BH157"/>
  <c r="BG157"/>
  <c r="BE157"/>
  <c r="T157"/>
  <c r="R157"/>
  <c r="P157"/>
  <c r="J157"/>
  <c r="BF157" s="1"/>
  <c r="BK156"/>
  <c r="BI156"/>
  <c r="BH156"/>
  <c r="BG156"/>
  <c r="BE156"/>
  <c r="T156"/>
  <c r="R156"/>
  <c r="P156"/>
  <c r="J156"/>
  <c r="BF156" s="1"/>
  <c r="BK155"/>
  <c r="BI155"/>
  <c r="BH155"/>
  <c r="BG155"/>
  <c r="BE155"/>
  <c r="T155"/>
  <c r="R155"/>
  <c r="P155"/>
  <c r="J155"/>
  <c r="BF155" s="1"/>
  <c r="BK154"/>
  <c r="BI154"/>
  <c r="BH154"/>
  <c r="BG154"/>
  <c r="BE154"/>
  <c r="T154"/>
  <c r="R154"/>
  <c r="P154"/>
  <c r="J154"/>
  <c r="BF154" s="1"/>
  <c r="BK153"/>
  <c r="BI153"/>
  <c r="BH153"/>
  <c r="BG153"/>
  <c r="BE153"/>
  <c r="T153"/>
  <c r="R153"/>
  <c r="P153"/>
  <c r="J153"/>
  <c r="BF153" s="1"/>
  <c r="BK152"/>
  <c r="BI152"/>
  <c r="BH152"/>
  <c r="BG152"/>
  <c r="BE152"/>
  <c r="T152"/>
  <c r="R152"/>
  <c r="P152"/>
  <c r="J152"/>
  <c r="BF152" s="1"/>
  <c r="BK151"/>
  <c r="BI151"/>
  <c r="BH151"/>
  <c r="BG151"/>
  <c r="BE151"/>
  <c r="T151"/>
  <c r="R151"/>
  <c r="P151"/>
  <c r="J151"/>
  <c r="BF151" s="1"/>
  <c r="BK150"/>
  <c r="BI150"/>
  <c r="BH150"/>
  <c r="BG150"/>
  <c r="BE150"/>
  <c r="T150"/>
  <c r="R150"/>
  <c r="P150"/>
  <c r="J150"/>
  <c r="BF150" s="1"/>
  <c r="BK149"/>
  <c r="BI149"/>
  <c r="BH149"/>
  <c r="BG149"/>
  <c r="BE149"/>
  <c r="T149"/>
  <c r="R149"/>
  <c r="P149"/>
  <c r="J149"/>
  <c r="BF149" s="1"/>
  <c r="BK148"/>
  <c r="BI148"/>
  <c r="BH148"/>
  <c r="BG148"/>
  <c r="BE148"/>
  <c r="T148"/>
  <c r="R148"/>
  <c r="P148"/>
  <c r="J148"/>
  <c r="BF148" s="1"/>
  <c r="BK147"/>
  <c r="BI147"/>
  <c r="BH147"/>
  <c r="BG147"/>
  <c r="BE147"/>
  <c r="T147"/>
  <c r="R147"/>
  <c r="P147"/>
  <c r="J147"/>
  <c r="BF147" s="1"/>
  <c r="BK146"/>
  <c r="BI146"/>
  <c r="BH146"/>
  <c r="BG146"/>
  <c r="BE146"/>
  <c r="T146"/>
  <c r="R146"/>
  <c r="P146"/>
  <c r="J146"/>
  <c r="BF146" s="1"/>
  <c r="BK145"/>
  <c r="BI145"/>
  <c r="BH145"/>
  <c r="BG145"/>
  <c r="BE145"/>
  <c r="T145"/>
  <c r="R145"/>
  <c r="P145"/>
  <c r="J145"/>
  <c r="BF145" s="1"/>
  <c r="BK144"/>
  <c r="BI144"/>
  <c r="BH144"/>
  <c r="BG144"/>
  <c r="BE144"/>
  <c r="T144"/>
  <c r="R144"/>
  <c r="P144"/>
  <c r="J144"/>
  <c r="BF144" s="1"/>
  <c r="BK143"/>
  <c r="BI143"/>
  <c r="BH143"/>
  <c r="BG143"/>
  <c r="BE143"/>
  <c r="T143"/>
  <c r="R143"/>
  <c r="P143"/>
  <c r="J143"/>
  <c r="BF143" s="1"/>
  <c r="BK142"/>
  <c r="BI142"/>
  <c r="BH142"/>
  <c r="BG142"/>
  <c r="BE142"/>
  <c r="T142"/>
  <c r="R142"/>
  <c r="P142"/>
  <c r="J142"/>
  <c r="BF142" s="1"/>
  <c r="BK141"/>
  <c r="BI141"/>
  <c r="BH141"/>
  <c r="BG141"/>
  <c r="BE141"/>
  <c r="T141"/>
  <c r="R141"/>
  <c r="P141"/>
  <c r="J141"/>
  <c r="BF141" s="1"/>
  <c r="BK140"/>
  <c r="BI140"/>
  <c r="BH140"/>
  <c r="BG140"/>
  <c r="BE140"/>
  <c r="T140"/>
  <c r="R140"/>
  <c r="P140"/>
  <c r="J140"/>
  <c r="BF140" s="1"/>
  <c r="BK139"/>
  <c r="BI139"/>
  <c r="BH139"/>
  <c r="BG139"/>
  <c r="BE139"/>
  <c r="T139"/>
  <c r="R139"/>
  <c r="P139"/>
  <c r="J139"/>
  <c r="BF139" s="1"/>
  <c r="BK138"/>
  <c r="BI138"/>
  <c r="BH138"/>
  <c r="BG138"/>
  <c r="BE138"/>
  <c r="T138"/>
  <c r="R138"/>
  <c r="P138"/>
  <c r="J138"/>
  <c r="BF138" s="1"/>
  <c r="BK137"/>
  <c r="BI137"/>
  <c r="BH137"/>
  <c r="BG137"/>
  <c r="BE137"/>
  <c r="T137"/>
  <c r="R137"/>
  <c r="P137"/>
  <c r="J137"/>
  <c r="BF137" s="1"/>
  <c r="BK136"/>
  <c r="BI136"/>
  <c r="BH136"/>
  <c r="BG136"/>
  <c r="BE136"/>
  <c r="T136"/>
  <c r="R136"/>
  <c r="P136"/>
  <c r="J136"/>
  <c r="BF136" s="1"/>
  <c r="BK135"/>
  <c r="BI135"/>
  <c r="BH135"/>
  <c r="BG135"/>
  <c r="BE135"/>
  <c r="T135"/>
  <c r="R135"/>
  <c r="P135"/>
  <c r="J135"/>
  <c r="BF135" s="1"/>
  <c r="BK134"/>
  <c r="BI134"/>
  <c r="BH134"/>
  <c r="BG134"/>
  <c r="BE134"/>
  <c r="T134"/>
  <c r="R134"/>
  <c r="P134"/>
  <c r="J134"/>
  <c r="BF134" s="1"/>
  <c r="BK133"/>
  <c r="BI133"/>
  <c r="BH133"/>
  <c r="BG133"/>
  <c r="BE133"/>
  <c r="T133"/>
  <c r="R133"/>
  <c r="P133"/>
  <c r="J133"/>
  <c r="BF133" s="1"/>
  <c r="BK132"/>
  <c r="BI132"/>
  <c r="BH132"/>
  <c r="BG132"/>
  <c r="BE132"/>
  <c r="T132"/>
  <c r="R132"/>
  <c r="P132"/>
  <c r="J132"/>
  <c r="BF132" s="1"/>
  <c r="BK131"/>
  <c r="BI131"/>
  <c r="BH131"/>
  <c r="BG131"/>
  <c r="BE131"/>
  <c r="T131"/>
  <c r="R131"/>
  <c r="P131"/>
  <c r="J131"/>
  <c r="BF131" s="1"/>
  <c r="BK130"/>
  <c r="BI130"/>
  <c r="BH130"/>
  <c r="BG130"/>
  <c r="BE130"/>
  <c r="T130"/>
  <c r="R130"/>
  <c r="P130"/>
  <c r="J130"/>
  <c r="BF130" s="1"/>
  <c r="BK129"/>
  <c r="BI129"/>
  <c r="BH129"/>
  <c r="BG129"/>
  <c r="BE129"/>
  <c r="T129"/>
  <c r="R129"/>
  <c r="P129"/>
  <c r="J129"/>
  <c r="BF129" s="1"/>
  <c r="BK128"/>
  <c r="BI128"/>
  <c r="BH128"/>
  <c r="BG128"/>
  <c r="BE128"/>
  <c r="T128"/>
  <c r="R128"/>
  <c r="P128"/>
  <c r="J128"/>
  <c r="BF128" s="1"/>
  <c r="BK127"/>
  <c r="BI127"/>
  <c r="BH127"/>
  <c r="BG127"/>
  <c r="BE127"/>
  <c r="T127"/>
  <c r="R127"/>
  <c r="P127"/>
  <c r="J127"/>
  <c r="BF127" s="1"/>
  <c r="BK126"/>
  <c r="BI126"/>
  <c r="BH126"/>
  <c r="BG126"/>
  <c r="BE126"/>
  <c r="T126"/>
  <c r="T125" s="1"/>
  <c r="T124" s="1"/>
  <c r="T123" s="1"/>
  <c r="R126"/>
  <c r="P126"/>
  <c r="J126"/>
  <c r="BF126" s="1"/>
  <c r="J120"/>
  <c r="F117"/>
  <c r="E115"/>
  <c r="J94"/>
  <c r="F91"/>
  <c r="E89"/>
  <c r="J39"/>
  <c r="J38"/>
  <c r="AY95" i="1" s="1"/>
  <c r="J37" i="6"/>
  <c r="AX95" i="1" s="1"/>
  <c r="J23" i="6"/>
  <c r="E23"/>
  <c r="J119" s="1"/>
  <c r="J22"/>
  <c r="J20"/>
  <c r="E20"/>
  <c r="F120" s="1"/>
  <c r="J19"/>
  <c r="J17"/>
  <c r="E17"/>
  <c r="F119" s="1"/>
  <c r="J16"/>
  <c r="J14"/>
  <c r="J117" s="1"/>
  <c r="E7"/>
  <c r="E85" s="1"/>
  <c r="J39" i="5"/>
  <c r="J38"/>
  <c r="AY97" i="1"/>
  <c r="J37" i="5"/>
  <c r="AX97" i="1"/>
  <c r="BI151" i="5"/>
  <c r="BH151"/>
  <c r="BG151"/>
  <c r="BE151"/>
  <c r="T151"/>
  <c r="R151"/>
  <c r="P151"/>
  <c r="BI150"/>
  <c r="BH150"/>
  <c r="BG150"/>
  <c r="BE150"/>
  <c r="T150"/>
  <c r="R150"/>
  <c r="P150"/>
  <c r="BI149"/>
  <c r="BH149"/>
  <c r="BG149"/>
  <c r="BE149"/>
  <c r="T149"/>
  <c r="R149"/>
  <c r="P149"/>
  <c r="BI148"/>
  <c r="BH148"/>
  <c r="BG148"/>
  <c r="BE148"/>
  <c r="T148"/>
  <c r="R148"/>
  <c r="P148"/>
  <c r="BI147"/>
  <c r="BH147"/>
  <c r="BG147"/>
  <c r="BE147"/>
  <c r="T147"/>
  <c r="R147"/>
  <c r="P147"/>
  <c r="BI146"/>
  <c r="BH146"/>
  <c r="BG146"/>
  <c r="BE146"/>
  <c r="T146"/>
  <c r="R146"/>
  <c r="P146"/>
  <c r="BI145"/>
  <c r="BH145"/>
  <c r="BG145"/>
  <c r="BE145"/>
  <c r="T145"/>
  <c r="R145"/>
  <c r="P145"/>
  <c r="BI144"/>
  <c r="BH144"/>
  <c r="BG144"/>
  <c r="BE144"/>
  <c r="T144"/>
  <c r="R144"/>
  <c r="P144"/>
  <c r="BI143"/>
  <c r="BH143"/>
  <c r="BG143"/>
  <c r="BE143"/>
  <c r="T143"/>
  <c r="R143"/>
  <c r="P143"/>
  <c r="BI142"/>
  <c r="BH142"/>
  <c r="BG142"/>
  <c r="BE142"/>
  <c r="T142"/>
  <c r="R142"/>
  <c r="P142"/>
  <c r="BI141"/>
  <c r="BH141"/>
  <c r="BG141"/>
  <c r="BE141"/>
  <c r="T141"/>
  <c r="R141"/>
  <c r="P141"/>
  <c r="BI140"/>
  <c r="BH140"/>
  <c r="BG140"/>
  <c r="BE140"/>
  <c r="T140"/>
  <c r="R140"/>
  <c r="P140"/>
  <c r="BI139"/>
  <c r="BH139"/>
  <c r="BG139"/>
  <c r="BE139"/>
  <c r="T139"/>
  <c r="R139"/>
  <c r="P139"/>
  <c r="BI138"/>
  <c r="BH138"/>
  <c r="BG138"/>
  <c r="BE138"/>
  <c r="T138"/>
  <c r="R138"/>
  <c r="P138"/>
  <c r="BI137"/>
  <c r="BH137"/>
  <c r="BG137"/>
  <c r="BE137"/>
  <c r="T137"/>
  <c r="R137"/>
  <c r="P137"/>
  <c r="BI136"/>
  <c r="BH136"/>
  <c r="BG136"/>
  <c r="BE136"/>
  <c r="T136"/>
  <c r="R136"/>
  <c r="P136"/>
  <c r="BI135"/>
  <c r="BH135"/>
  <c r="BG135"/>
  <c r="BE135"/>
  <c r="T135"/>
  <c r="R135"/>
  <c r="P135"/>
  <c r="BI134"/>
  <c r="BH134"/>
  <c r="BG134"/>
  <c r="BE134"/>
  <c r="T134"/>
  <c r="R134"/>
  <c r="P134"/>
  <c r="BI133"/>
  <c r="BH133"/>
  <c r="BG133"/>
  <c r="BE133"/>
  <c r="T133"/>
  <c r="R133"/>
  <c r="P133"/>
  <c r="BI132"/>
  <c r="BH132"/>
  <c r="BG132"/>
  <c r="BE132"/>
  <c r="T132"/>
  <c r="R132"/>
  <c r="P132"/>
  <c r="BI131"/>
  <c r="BH131"/>
  <c r="BG131"/>
  <c r="BE131"/>
  <c r="T131"/>
  <c r="R131"/>
  <c r="P131"/>
  <c r="BI130"/>
  <c r="BH130"/>
  <c r="BG130"/>
  <c r="BE130"/>
  <c r="T130"/>
  <c r="R130"/>
  <c r="P130"/>
  <c r="BI128"/>
  <c r="BH128"/>
  <c r="BG128"/>
  <c r="BE128"/>
  <c r="T128"/>
  <c r="R128"/>
  <c r="P128"/>
  <c r="BI127"/>
  <c r="BH127"/>
  <c r="BG127"/>
  <c r="BE127"/>
  <c r="T127"/>
  <c r="R127"/>
  <c r="P127"/>
  <c r="BI126"/>
  <c r="BH126"/>
  <c r="BG126"/>
  <c r="BE126"/>
  <c r="T126"/>
  <c r="R126"/>
  <c r="P126"/>
  <c r="J120"/>
  <c r="F117"/>
  <c r="E115"/>
  <c r="J94"/>
  <c r="F91"/>
  <c r="E89"/>
  <c r="J23"/>
  <c r="E23"/>
  <c r="J93" s="1"/>
  <c r="J22"/>
  <c r="J20"/>
  <c r="E20"/>
  <c r="F120" s="1"/>
  <c r="J19"/>
  <c r="J17"/>
  <c r="E17"/>
  <c r="F119" s="1"/>
  <c r="J16"/>
  <c r="J14"/>
  <c r="J117" s="1"/>
  <c r="E7"/>
  <c r="E111" s="1"/>
  <c r="J39" i="4"/>
  <c r="J38"/>
  <c r="AY96" i="1" s="1"/>
  <c r="J37" i="4"/>
  <c r="AX96" i="1" s="1"/>
  <c r="BI226" i="4"/>
  <c r="BH226"/>
  <c r="BG226"/>
  <c r="BE226"/>
  <c r="T226"/>
  <c r="R226"/>
  <c r="P226"/>
  <c r="BI225"/>
  <c r="BH225"/>
  <c r="BG225"/>
  <c r="BE225"/>
  <c r="T225"/>
  <c r="R225"/>
  <c r="P225"/>
  <c r="BI223"/>
  <c r="BH223"/>
  <c r="BG223"/>
  <c r="BE223"/>
  <c r="T223"/>
  <c r="R223"/>
  <c r="P223"/>
  <c r="BI222"/>
  <c r="BH222"/>
  <c r="BG222"/>
  <c r="BE222"/>
  <c r="T222"/>
  <c r="R222"/>
  <c r="P222"/>
  <c r="BI221"/>
  <c r="BH221"/>
  <c r="BG221"/>
  <c r="BE221"/>
  <c r="T221"/>
  <c r="R221"/>
  <c r="P221"/>
  <c r="BI220"/>
  <c r="BH220"/>
  <c r="BG220"/>
  <c r="BE220"/>
  <c r="T220"/>
  <c r="R220"/>
  <c r="P220"/>
  <c r="BI219"/>
  <c r="BH219"/>
  <c r="BG219"/>
  <c r="BE219"/>
  <c r="T219"/>
  <c r="R219"/>
  <c r="P219"/>
  <c r="BI217"/>
  <c r="BH217"/>
  <c r="BG217"/>
  <c r="BE217"/>
  <c r="T217"/>
  <c r="R217"/>
  <c r="P217"/>
  <c r="BI216"/>
  <c r="BH216"/>
  <c r="BG216"/>
  <c r="BE216"/>
  <c r="T216"/>
  <c r="R216"/>
  <c r="P216"/>
  <c r="BI215"/>
  <c r="BH215"/>
  <c r="BG215"/>
  <c r="BE215"/>
  <c r="T215"/>
  <c r="R215"/>
  <c r="P215"/>
  <c r="BI214"/>
  <c r="BH214"/>
  <c r="BG214"/>
  <c r="BE214"/>
  <c r="T214"/>
  <c r="R214"/>
  <c r="P214"/>
  <c r="BI213"/>
  <c r="BH213"/>
  <c r="BG213"/>
  <c r="BE213"/>
  <c r="T213"/>
  <c r="R213"/>
  <c r="P213"/>
  <c r="BI212"/>
  <c r="BH212"/>
  <c r="BG212"/>
  <c r="BE212"/>
  <c r="T212"/>
  <c r="R212"/>
  <c r="P212"/>
  <c r="BI211"/>
  <c r="BH211"/>
  <c r="BG211"/>
  <c r="BE211"/>
  <c r="T211"/>
  <c r="R211"/>
  <c r="P211"/>
  <c r="BI210"/>
  <c r="BH210"/>
  <c r="BG210"/>
  <c r="BE210"/>
  <c r="T210"/>
  <c r="R210"/>
  <c r="P210"/>
  <c r="BI209"/>
  <c r="BH209"/>
  <c r="BG209"/>
  <c r="BE209"/>
  <c r="T209"/>
  <c r="R209"/>
  <c r="P209"/>
  <c r="BI208"/>
  <c r="BH208"/>
  <c r="BG208"/>
  <c r="BE208"/>
  <c r="T208"/>
  <c r="R208"/>
  <c r="P208"/>
  <c r="BI207"/>
  <c r="BH207"/>
  <c r="BG207"/>
  <c r="BE207"/>
  <c r="T207"/>
  <c r="R207"/>
  <c r="P207"/>
  <c r="BI206"/>
  <c r="BH206"/>
  <c r="BG206"/>
  <c r="BE206"/>
  <c r="T206"/>
  <c r="R206"/>
  <c r="P206"/>
  <c r="BI205"/>
  <c r="BH205"/>
  <c r="BG205"/>
  <c r="BE205"/>
  <c r="T205"/>
  <c r="R205"/>
  <c r="P205"/>
  <c r="BI203"/>
  <c r="BH203"/>
  <c r="BG203"/>
  <c r="BE203"/>
  <c r="T203"/>
  <c r="R203"/>
  <c r="P203"/>
  <c r="BI202"/>
  <c r="BH202"/>
  <c r="BG202"/>
  <c r="BE202"/>
  <c r="T202"/>
  <c r="R202"/>
  <c r="P202"/>
  <c r="BI201"/>
  <c r="BH201"/>
  <c r="BG201"/>
  <c r="BE201"/>
  <c r="T201"/>
  <c r="R201"/>
  <c r="P201"/>
  <c r="BI200"/>
  <c r="BH200"/>
  <c r="BG200"/>
  <c r="BE200"/>
  <c r="T200"/>
  <c r="R200"/>
  <c r="P200"/>
  <c r="BI199"/>
  <c r="BH199"/>
  <c r="BG199"/>
  <c r="BE199"/>
  <c r="T199"/>
  <c r="R199"/>
  <c r="P199"/>
  <c r="BI198"/>
  <c r="BH198"/>
  <c r="BG198"/>
  <c r="BE198"/>
  <c r="T198"/>
  <c r="R198"/>
  <c r="P198"/>
  <c r="BI197"/>
  <c r="BH197"/>
  <c r="BG197"/>
  <c r="BE197"/>
  <c r="T197"/>
  <c r="R197"/>
  <c r="P197"/>
  <c r="BI196"/>
  <c r="BH196"/>
  <c r="BG196"/>
  <c r="BE196"/>
  <c r="T196"/>
  <c r="R196"/>
  <c r="P196"/>
  <c r="BI195"/>
  <c r="BH195"/>
  <c r="BG195"/>
  <c r="BE195"/>
  <c r="T195"/>
  <c r="R195"/>
  <c r="P195"/>
  <c r="BI194"/>
  <c r="BH194"/>
  <c r="BG194"/>
  <c r="BE194"/>
  <c r="T194"/>
  <c r="R194"/>
  <c r="P194"/>
  <c r="BI193"/>
  <c r="BH193"/>
  <c r="BG193"/>
  <c r="BE193"/>
  <c r="T193"/>
  <c r="R193"/>
  <c r="P193"/>
  <c r="BI192"/>
  <c r="BH192"/>
  <c r="BG192"/>
  <c r="BE192"/>
  <c r="T192"/>
  <c r="R192"/>
  <c r="P192"/>
  <c r="BI191"/>
  <c r="BH191"/>
  <c r="BG191"/>
  <c r="BE191"/>
  <c r="T191"/>
  <c r="R191"/>
  <c r="P191"/>
  <c r="BI190"/>
  <c r="BH190"/>
  <c r="BG190"/>
  <c r="BE190"/>
  <c r="T190"/>
  <c r="R190"/>
  <c r="P190"/>
  <c r="BI189"/>
  <c r="BH189"/>
  <c r="BG189"/>
  <c r="BE189"/>
  <c r="T189"/>
  <c r="R189"/>
  <c r="P189"/>
  <c r="BI188"/>
  <c r="BH188"/>
  <c r="BG188"/>
  <c r="BE188"/>
  <c r="T188"/>
  <c r="R188"/>
  <c r="P188"/>
  <c r="BI187"/>
  <c r="BH187"/>
  <c r="BG187"/>
  <c r="BE187"/>
  <c r="T187"/>
  <c r="R187"/>
  <c r="P187"/>
  <c r="BI186"/>
  <c r="BH186"/>
  <c r="BG186"/>
  <c r="BE186"/>
  <c r="T186"/>
  <c r="R186"/>
  <c r="P186"/>
  <c r="BI185"/>
  <c r="BH185"/>
  <c r="BG185"/>
  <c r="BE185"/>
  <c r="T185"/>
  <c r="R185"/>
  <c r="P185"/>
  <c r="BI184"/>
  <c r="BH184"/>
  <c r="BG184"/>
  <c r="BE184"/>
  <c r="T184"/>
  <c r="R184"/>
  <c r="P184"/>
  <c r="BI183"/>
  <c r="BH183"/>
  <c r="BG183"/>
  <c r="BE183"/>
  <c r="T183"/>
  <c r="R183"/>
  <c r="P183"/>
  <c r="BI182"/>
  <c r="BH182"/>
  <c r="BG182"/>
  <c r="BE182"/>
  <c r="T182"/>
  <c r="R182"/>
  <c r="P182"/>
  <c r="BI180"/>
  <c r="BH180"/>
  <c r="BG180"/>
  <c r="BE180"/>
  <c r="T180"/>
  <c r="R180"/>
  <c r="P180"/>
  <c r="BI179"/>
  <c r="BH179"/>
  <c r="BG179"/>
  <c r="BE179"/>
  <c r="T179"/>
  <c r="R179"/>
  <c r="P179"/>
  <c r="BI178"/>
  <c r="BH178"/>
  <c r="BG178"/>
  <c r="BE178"/>
  <c r="T178"/>
  <c r="R178"/>
  <c r="P178"/>
  <c r="BI177"/>
  <c r="BH177"/>
  <c r="BG177"/>
  <c r="BE177"/>
  <c r="T177"/>
  <c r="R177"/>
  <c r="P177"/>
  <c r="BI176"/>
  <c r="BH176"/>
  <c r="BG176"/>
  <c r="BE176"/>
  <c r="T176"/>
  <c r="R176"/>
  <c r="P176"/>
  <c r="BI175"/>
  <c r="BH175"/>
  <c r="BG175"/>
  <c r="BE175"/>
  <c r="T175"/>
  <c r="R175"/>
  <c r="P175"/>
  <c r="BI173"/>
  <c r="BH173"/>
  <c r="BG173"/>
  <c r="BE173"/>
  <c r="T173"/>
  <c r="R173"/>
  <c r="P173"/>
  <c r="BI172"/>
  <c r="BH172"/>
  <c r="BG172"/>
  <c r="BE172"/>
  <c r="T172"/>
  <c r="R172"/>
  <c r="P172"/>
  <c r="BI171"/>
  <c r="BH171"/>
  <c r="BG171"/>
  <c r="BE171"/>
  <c r="T171"/>
  <c r="R171"/>
  <c r="P171"/>
  <c r="BI170"/>
  <c r="BH170"/>
  <c r="BG170"/>
  <c r="BE170"/>
  <c r="T170"/>
  <c r="R170"/>
  <c r="P170"/>
  <c r="BI169"/>
  <c r="BH169"/>
  <c r="BG169"/>
  <c r="BE169"/>
  <c r="T169"/>
  <c r="R169"/>
  <c r="P169"/>
  <c r="BI168"/>
  <c r="BH168"/>
  <c r="BG168"/>
  <c r="BE168"/>
  <c r="T168"/>
  <c r="R168"/>
  <c r="P168"/>
  <c r="BI167"/>
  <c r="BH167"/>
  <c r="BG167"/>
  <c r="BE167"/>
  <c r="T167"/>
  <c r="R167"/>
  <c r="P167"/>
  <c r="BI166"/>
  <c r="BH166"/>
  <c r="BG166"/>
  <c r="BE166"/>
  <c r="T166"/>
  <c r="R166"/>
  <c r="P166"/>
  <c r="BI165"/>
  <c r="BH165"/>
  <c r="BG165"/>
  <c r="BE165"/>
  <c r="T165"/>
  <c r="R165"/>
  <c r="P165"/>
  <c r="BI164"/>
  <c r="BH164"/>
  <c r="BG164"/>
  <c r="BE164"/>
  <c r="T164"/>
  <c r="R164"/>
  <c r="P164"/>
  <c r="BI163"/>
  <c r="BH163"/>
  <c r="BG163"/>
  <c r="BE163"/>
  <c r="T163"/>
  <c r="R163"/>
  <c r="P163"/>
  <c r="BI162"/>
  <c r="BH162"/>
  <c r="BG162"/>
  <c r="BE162"/>
  <c r="T162"/>
  <c r="R162"/>
  <c r="P162"/>
  <c r="BI161"/>
  <c r="BH161"/>
  <c r="BG161"/>
  <c r="BE161"/>
  <c r="T161"/>
  <c r="R161"/>
  <c r="P161"/>
  <c r="BI160"/>
  <c r="BH160"/>
  <c r="BG160"/>
  <c r="BE160"/>
  <c r="T160"/>
  <c r="R160"/>
  <c r="P160"/>
  <c r="BI159"/>
  <c r="BH159"/>
  <c r="BG159"/>
  <c r="BE159"/>
  <c r="T159"/>
  <c r="R159"/>
  <c r="P159"/>
  <c r="BI158"/>
  <c r="BH158"/>
  <c r="BG158"/>
  <c r="BE158"/>
  <c r="T158"/>
  <c r="R158"/>
  <c r="P158"/>
  <c r="BI157"/>
  <c r="BH157"/>
  <c r="BG157"/>
  <c r="BE157"/>
  <c r="T157"/>
  <c r="R157"/>
  <c r="P157"/>
  <c r="BI156"/>
  <c r="BH156"/>
  <c r="BG156"/>
  <c r="BE156"/>
  <c r="T156"/>
  <c r="R156"/>
  <c r="P156"/>
  <c r="BI155"/>
  <c r="BH155"/>
  <c r="BG155"/>
  <c r="BE155"/>
  <c r="T155"/>
  <c r="R155"/>
  <c r="P155"/>
  <c r="BI154"/>
  <c r="BH154"/>
  <c r="BG154"/>
  <c r="BE154"/>
  <c r="T154"/>
  <c r="R154"/>
  <c r="P154"/>
  <c r="BI152"/>
  <c r="BH152"/>
  <c r="BG152"/>
  <c r="BE152"/>
  <c r="T152"/>
  <c r="R152"/>
  <c r="P152"/>
  <c r="BI151"/>
  <c r="BH151"/>
  <c r="BG151"/>
  <c r="BE151"/>
  <c r="T151"/>
  <c r="R151"/>
  <c r="P151"/>
  <c r="BI150"/>
  <c r="BH150"/>
  <c r="BG150"/>
  <c r="BE150"/>
  <c r="T150"/>
  <c r="R150"/>
  <c r="P150"/>
  <c r="BI149"/>
  <c r="BH149"/>
  <c r="BG149"/>
  <c r="BE149"/>
  <c r="T149"/>
  <c r="R149"/>
  <c r="P149"/>
  <c r="BI147"/>
  <c r="BH147"/>
  <c r="BG147"/>
  <c r="BE147"/>
  <c r="T147"/>
  <c r="R147"/>
  <c r="P147"/>
  <c r="BI146"/>
  <c r="BH146"/>
  <c r="BG146"/>
  <c r="BE146"/>
  <c r="T146"/>
  <c r="R146"/>
  <c r="P146"/>
  <c r="BI145"/>
  <c r="BH145"/>
  <c r="BG145"/>
  <c r="BE145"/>
  <c r="T145"/>
  <c r="R145"/>
  <c r="P145"/>
  <c r="BI144"/>
  <c r="BH144"/>
  <c r="BG144"/>
  <c r="BE144"/>
  <c r="T144"/>
  <c r="R144"/>
  <c r="P144"/>
  <c r="BI143"/>
  <c r="BH143"/>
  <c r="BG143"/>
  <c r="BE143"/>
  <c r="T143"/>
  <c r="R143"/>
  <c r="P143"/>
  <c r="BI142"/>
  <c r="BH142"/>
  <c r="BG142"/>
  <c r="BE142"/>
  <c r="T142"/>
  <c r="R142"/>
  <c r="P142"/>
  <c r="BI141"/>
  <c r="BH141"/>
  <c r="BG141"/>
  <c r="BE141"/>
  <c r="T141"/>
  <c r="R141"/>
  <c r="P141"/>
  <c r="BI140"/>
  <c r="BH140"/>
  <c r="BG140"/>
  <c r="BE140"/>
  <c r="T140"/>
  <c r="R140"/>
  <c r="P140"/>
  <c r="BI139"/>
  <c r="BH139"/>
  <c r="BG139"/>
  <c r="BE139"/>
  <c r="T139"/>
  <c r="R139"/>
  <c r="P139"/>
  <c r="BI138"/>
  <c r="BH138"/>
  <c r="BG138"/>
  <c r="BE138"/>
  <c r="T138"/>
  <c r="R138"/>
  <c r="P138"/>
  <c r="BI136"/>
  <c r="BH136"/>
  <c r="BG136"/>
  <c r="BE136"/>
  <c r="T136"/>
  <c r="R136"/>
  <c r="P136"/>
  <c r="BI135"/>
  <c r="BH135"/>
  <c r="BG135"/>
  <c r="BE135"/>
  <c r="T135"/>
  <c r="R135"/>
  <c r="P135"/>
  <c r="BI134"/>
  <c r="BH134"/>
  <c r="BG134"/>
  <c r="BE134"/>
  <c r="T134"/>
  <c r="R134"/>
  <c r="P134"/>
  <c r="BI133"/>
  <c r="BH133"/>
  <c r="BG133"/>
  <c r="BE133"/>
  <c r="T133"/>
  <c r="R133"/>
  <c r="P133"/>
  <c r="J127"/>
  <c r="F124"/>
  <c r="E122"/>
  <c r="J94"/>
  <c r="F91"/>
  <c r="E89"/>
  <c r="J23"/>
  <c r="E23"/>
  <c r="J126" s="1"/>
  <c r="J22"/>
  <c r="J20"/>
  <c r="E20"/>
  <c r="F94" s="1"/>
  <c r="J19"/>
  <c r="J17"/>
  <c r="E17"/>
  <c r="F126" s="1"/>
  <c r="J16"/>
  <c r="J14"/>
  <c r="J91" s="1"/>
  <c r="E7"/>
  <c r="E85" s="1"/>
  <c r="J39" i="3"/>
  <c r="J38"/>
  <c r="AY94" i="1" s="1"/>
  <c r="J37" i="3"/>
  <c r="AX94" i="1" s="1"/>
  <c r="BI175" i="3"/>
  <c r="BH175"/>
  <c r="BG175"/>
  <c r="BE175"/>
  <c r="T175"/>
  <c r="T174" s="1"/>
  <c r="R175"/>
  <c r="R174" s="1"/>
  <c r="P175"/>
  <c r="P174" s="1"/>
  <c r="BI173"/>
  <c r="BH173"/>
  <c r="BG173"/>
  <c r="BE173"/>
  <c r="T173"/>
  <c r="R173"/>
  <c r="P173"/>
  <c r="BI172"/>
  <c r="BH172"/>
  <c r="BG172"/>
  <c r="BE172"/>
  <c r="T172"/>
  <c r="R172"/>
  <c r="P172"/>
  <c r="BI171"/>
  <c r="BH171"/>
  <c r="BG171"/>
  <c r="BE171"/>
  <c r="T171"/>
  <c r="R171"/>
  <c r="P171"/>
  <c r="BI170"/>
  <c r="BH170"/>
  <c r="BG170"/>
  <c r="BE170"/>
  <c r="T170"/>
  <c r="R170"/>
  <c r="P170"/>
  <c r="BI169"/>
  <c r="BH169"/>
  <c r="BG169"/>
  <c r="BE169"/>
  <c r="T169"/>
  <c r="R169"/>
  <c r="P169"/>
  <c r="BI168"/>
  <c r="BH168"/>
  <c r="BG168"/>
  <c r="BE168"/>
  <c r="T168"/>
  <c r="R168"/>
  <c r="P168"/>
  <c r="BI167"/>
  <c r="BH167"/>
  <c r="BG167"/>
  <c r="BE167"/>
  <c r="T167"/>
  <c r="R167"/>
  <c r="P167"/>
  <c r="BI166"/>
  <c r="BH166"/>
  <c r="BG166"/>
  <c r="BE166"/>
  <c r="T166"/>
  <c r="R166"/>
  <c r="P166"/>
  <c r="BI165"/>
  <c r="BH165"/>
  <c r="BG165"/>
  <c r="BE165"/>
  <c r="T165"/>
  <c r="R165"/>
  <c r="P165"/>
  <c r="BI164"/>
  <c r="BH164"/>
  <c r="BG164"/>
  <c r="BE164"/>
  <c r="T164"/>
  <c r="R164"/>
  <c r="P164"/>
  <c r="BI163"/>
  <c r="BH163"/>
  <c r="BG163"/>
  <c r="BE163"/>
  <c r="T163"/>
  <c r="R163"/>
  <c r="P163"/>
  <c r="BI162"/>
  <c r="BH162"/>
  <c r="BG162"/>
  <c r="BE162"/>
  <c r="T162"/>
  <c r="R162"/>
  <c r="P162"/>
  <c r="BI161"/>
  <c r="BH161"/>
  <c r="BG161"/>
  <c r="BE161"/>
  <c r="T161"/>
  <c r="R161"/>
  <c r="P161"/>
  <c r="BI160"/>
  <c r="BH160"/>
  <c r="BG160"/>
  <c r="BE160"/>
  <c r="T160"/>
  <c r="R160"/>
  <c r="P160"/>
  <c r="BI159"/>
  <c r="BH159"/>
  <c r="BG159"/>
  <c r="BE159"/>
  <c r="T159"/>
  <c r="R159"/>
  <c r="P159"/>
  <c r="BI158"/>
  <c r="BH158"/>
  <c r="BG158"/>
  <c r="BE158"/>
  <c r="T158"/>
  <c r="R158"/>
  <c r="P158"/>
  <c r="BI157"/>
  <c r="BH157"/>
  <c r="BG157"/>
  <c r="BE157"/>
  <c r="T157"/>
  <c r="R157"/>
  <c r="P157"/>
  <c r="BI156"/>
  <c r="BH156"/>
  <c r="BG156"/>
  <c r="BE156"/>
  <c r="T156"/>
  <c r="R156"/>
  <c r="P156"/>
  <c r="BI155"/>
  <c r="BH155"/>
  <c r="BG155"/>
  <c r="BE155"/>
  <c r="T155"/>
  <c r="R155"/>
  <c r="P155"/>
  <c r="BI154"/>
  <c r="BH154"/>
  <c r="BG154"/>
  <c r="BE154"/>
  <c r="T154"/>
  <c r="R154"/>
  <c r="P154"/>
  <c r="BI153"/>
  <c r="BH153"/>
  <c r="BG153"/>
  <c r="BE153"/>
  <c r="T153"/>
  <c r="R153"/>
  <c r="P153"/>
  <c r="BI152"/>
  <c r="BH152"/>
  <c r="BG152"/>
  <c r="BE152"/>
  <c r="T152"/>
  <c r="R152"/>
  <c r="P152"/>
  <c r="BI151"/>
  <c r="BH151"/>
  <c r="BG151"/>
  <c r="BE151"/>
  <c r="T151"/>
  <c r="R151"/>
  <c r="P151"/>
  <c r="BI150"/>
  <c r="BH150"/>
  <c r="BG150"/>
  <c r="BE150"/>
  <c r="T150"/>
  <c r="R150"/>
  <c r="P150"/>
  <c r="BI149"/>
  <c r="BH149"/>
  <c r="BG149"/>
  <c r="BE149"/>
  <c r="T149"/>
  <c r="R149"/>
  <c r="P149"/>
  <c r="BI148"/>
  <c r="BH148"/>
  <c r="BG148"/>
  <c r="BE148"/>
  <c r="T148"/>
  <c r="R148"/>
  <c r="P148"/>
  <c r="BI147"/>
  <c r="BH147"/>
  <c r="BG147"/>
  <c r="BE147"/>
  <c r="T147"/>
  <c r="R147"/>
  <c r="P147"/>
  <c r="BI146"/>
  <c r="BH146"/>
  <c r="BG146"/>
  <c r="BE146"/>
  <c r="T146"/>
  <c r="R146"/>
  <c r="P146"/>
  <c r="BI145"/>
  <c r="BH145"/>
  <c r="BG145"/>
  <c r="BE145"/>
  <c r="T145"/>
  <c r="R145"/>
  <c r="P145"/>
  <c r="BI144"/>
  <c r="BH144"/>
  <c r="BG144"/>
  <c r="BE144"/>
  <c r="T144"/>
  <c r="R144"/>
  <c r="P144"/>
  <c r="BI143"/>
  <c r="BH143"/>
  <c r="BG143"/>
  <c r="BE143"/>
  <c r="T143"/>
  <c r="R143"/>
  <c r="P143"/>
  <c r="BI142"/>
  <c r="BH142"/>
  <c r="BG142"/>
  <c r="BE142"/>
  <c r="T142"/>
  <c r="R142"/>
  <c r="P142"/>
  <c r="BI141"/>
  <c r="BH141"/>
  <c r="BG141"/>
  <c r="BE141"/>
  <c r="T141"/>
  <c r="R141"/>
  <c r="P141"/>
  <c r="BI140"/>
  <c r="BH140"/>
  <c r="BG140"/>
  <c r="BE140"/>
  <c r="T140"/>
  <c r="R140"/>
  <c r="P140"/>
  <c r="BI139"/>
  <c r="BH139"/>
  <c r="BG139"/>
  <c r="BE139"/>
  <c r="T139"/>
  <c r="R139"/>
  <c r="P139"/>
  <c r="BI138"/>
  <c r="BH138"/>
  <c r="BG138"/>
  <c r="BE138"/>
  <c r="T138"/>
  <c r="R138"/>
  <c r="P138"/>
  <c r="BI137"/>
  <c r="BH137"/>
  <c r="BG137"/>
  <c r="BE137"/>
  <c r="T137"/>
  <c r="R137"/>
  <c r="P137"/>
  <c r="BI136"/>
  <c r="BH136"/>
  <c r="BG136"/>
  <c r="BE136"/>
  <c r="T136"/>
  <c r="R136"/>
  <c r="P136"/>
  <c r="BI135"/>
  <c r="BH135"/>
  <c r="BG135"/>
  <c r="BE135"/>
  <c r="T135"/>
  <c r="R135"/>
  <c r="P135"/>
  <c r="BI134"/>
  <c r="BH134"/>
  <c r="BG134"/>
  <c r="BE134"/>
  <c r="T134"/>
  <c r="R134"/>
  <c r="P134"/>
  <c r="BI133"/>
  <c r="BH133"/>
  <c r="BG133"/>
  <c r="BE133"/>
  <c r="T133"/>
  <c r="R133"/>
  <c r="P133"/>
  <c r="BI132"/>
  <c r="BH132"/>
  <c r="BG132"/>
  <c r="BE132"/>
  <c r="T132"/>
  <c r="R132"/>
  <c r="P132"/>
  <c r="BI131"/>
  <c r="BH131"/>
  <c r="BG131"/>
  <c r="BE131"/>
  <c r="T131"/>
  <c r="R131"/>
  <c r="P131"/>
  <c r="BI130"/>
  <c r="BH130"/>
  <c r="BG130"/>
  <c r="BE130"/>
  <c r="T130"/>
  <c r="R130"/>
  <c r="P130"/>
  <c r="BI129"/>
  <c r="BH129"/>
  <c r="BG129"/>
  <c r="BE129"/>
  <c r="T129"/>
  <c r="R129"/>
  <c r="P129"/>
  <c r="BI128"/>
  <c r="BH128"/>
  <c r="BG128"/>
  <c r="BE128"/>
  <c r="T128"/>
  <c r="R128"/>
  <c r="P128"/>
  <c r="BI127"/>
  <c r="BH127"/>
  <c r="BG127"/>
  <c r="BE127"/>
  <c r="T127"/>
  <c r="R127"/>
  <c r="P127"/>
  <c r="BI126"/>
  <c r="BH126"/>
  <c r="BG126"/>
  <c r="BE126"/>
  <c r="T126"/>
  <c r="R126"/>
  <c r="P126"/>
  <c r="J120"/>
  <c r="F117"/>
  <c r="E115"/>
  <c r="J94"/>
  <c r="F91"/>
  <c r="E89"/>
  <c r="J23"/>
  <c r="E23"/>
  <c r="J119" s="1"/>
  <c r="J22"/>
  <c r="J20"/>
  <c r="E20"/>
  <c r="F120" s="1"/>
  <c r="J19"/>
  <c r="J17"/>
  <c r="E17"/>
  <c r="F93" s="1"/>
  <c r="J16"/>
  <c r="J14"/>
  <c r="J117" s="1"/>
  <c r="E7"/>
  <c r="E111" s="1"/>
  <c r="J39" i="2"/>
  <c r="J38"/>
  <c r="AY93" i="1" s="1"/>
  <c r="J37" i="2"/>
  <c r="AX93" i="1" s="1"/>
  <c r="BI290" i="2"/>
  <c r="BH290"/>
  <c r="BG290"/>
  <c r="BE290"/>
  <c r="T290"/>
  <c r="R290"/>
  <c r="P290"/>
  <c r="BI289"/>
  <c r="BH289"/>
  <c r="BG289"/>
  <c r="BE289"/>
  <c r="T289"/>
  <c r="R289"/>
  <c r="P289"/>
  <c r="BI288"/>
  <c r="BH288"/>
  <c r="BG288"/>
  <c r="BE288"/>
  <c r="T288"/>
  <c r="R288"/>
  <c r="P288"/>
  <c r="BI286"/>
  <c r="BH286"/>
  <c r="BG286"/>
  <c r="BE286"/>
  <c r="T286"/>
  <c r="T285" s="1"/>
  <c r="R286"/>
  <c r="R285" s="1"/>
  <c r="P286"/>
  <c r="P285" s="1"/>
  <c r="BI284"/>
  <c r="BH284"/>
  <c r="BG284"/>
  <c r="BE284"/>
  <c r="T284"/>
  <c r="R284"/>
  <c r="P284"/>
  <c r="BI283"/>
  <c r="BH283"/>
  <c r="BG283"/>
  <c r="BE283"/>
  <c r="T283"/>
  <c r="R283"/>
  <c r="P283"/>
  <c r="BI282"/>
  <c r="BH282"/>
  <c r="BG282"/>
  <c r="BE282"/>
  <c r="T282"/>
  <c r="R282"/>
  <c r="P282"/>
  <c r="BI281"/>
  <c r="BH281"/>
  <c r="BG281"/>
  <c r="BE281"/>
  <c r="T281"/>
  <c r="R281"/>
  <c r="P281"/>
  <c r="BI280"/>
  <c r="BH280"/>
  <c r="BG280"/>
  <c r="BE280"/>
  <c r="T280"/>
  <c r="R280"/>
  <c r="P280"/>
  <c r="BI279"/>
  <c r="BH279"/>
  <c r="BG279"/>
  <c r="BE279"/>
  <c r="T279"/>
  <c r="R279"/>
  <c r="P279"/>
  <c r="BI277"/>
  <c r="BH277"/>
  <c r="BG277"/>
  <c r="BE277"/>
  <c r="T277"/>
  <c r="R277"/>
  <c r="P277"/>
  <c r="BI276"/>
  <c r="BH276"/>
  <c r="BG276"/>
  <c r="BE276"/>
  <c r="T276"/>
  <c r="R276"/>
  <c r="P276"/>
  <c r="BI275"/>
  <c r="BH275"/>
  <c r="BG275"/>
  <c r="BE275"/>
  <c r="T275"/>
  <c r="R275"/>
  <c r="P275"/>
  <c r="BI274"/>
  <c r="BH274"/>
  <c r="BG274"/>
  <c r="BE274"/>
  <c r="T274"/>
  <c r="R274"/>
  <c r="P274"/>
  <c r="BI273"/>
  <c r="BH273"/>
  <c r="BG273"/>
  <c r="BE273"/>
  <c r="T273"/>
  <c r="R273"/>
  <c r="P273"/>
  <c r="BI272"/>
  <c r="BH272"/>
  <c r="BG272"/>
  <c r="BE272"/>
  <c r="T272"/>
  <c r="R272"/>
  <c r="P272"/>
  <c r="BI271"/>
  <c r="BH271"/>
  <c r="BG271"/>
  <c r="BE271"/>
  <c r="T271"/>
  <c r="R271"/>
  <c r="P271"/>
  <c r="BI270"/>
  <c r="BH270"/>
  <c r="BG270"/>
  <c r="BE270"/>
  <c r="T270"/>
  <c r="R270"/>
  <c r="P270"/>
  <c r="BI269"/>
  <c r="BH269"/>
  <c r="BG269"/>
  <c r="BE269"/>
  <c r="T269"/>
  <c r="R269"/>
  <c r="P269"/>
  <c r="BI268"/>
  <c r="BH268"/>
  <c r="BG268"/>
  <c r="BE268"/>
  <c r="T268"/>
  <c r="R268"/>
  <c r="P268"/>
  <c r="BI267"/>
  <c r="BH267"/>
  <c r="BG267"/>
  <c r="BE267"/>
  <c r="T267"/>
  <c r="R267"/>
  <c r="P267"/>
  <c r="BI266"/>
  <c r="BH266"/>
  <c r="BG266"/>
  <c r="BE266"/>
  <c r="T266"/>
  <c r="R266"/>
  <c r="P266"/>
  <c r="BI265"/>
  <c r="BH265"/>
  <c r="BG265"/>
  <c r="BE265"/>
  <c r="T265"/>
  <c r="R265"/>
  <c r="P265"/>
  <c r="BI264"/>
  <c r="BH264"/>
  <c r="BG264"/>
  <c r="BE264"/>
  <c r="T264"/>
  <c r="R264"/>
  <c r="P264"/>
  <c r="BI263"/>
  <c r="BH263"/>
  <c r="BG263"/>
  <c r="BE263"/>
  <c r="T263"/>
  <c r="R263"/>
  <c r="P263"/>
  <c r="BI262"/>
  <c r="BH262"/>
  <c r="BG262"/>
  <c r="BE262"/>
  <c r="T262"/>
  <c r="R262"/>
  <c r="P262"/>
  <c r="BI260"/>
  <c r="BH260"/>
  <c r="BG260"/>
  <c r="BE260"/>
  <c r="T260"/>
  <c r="R260"/>
  <c r="P260"/>
  <c r="BI259"/>
  <c r="BH259"/>
  <c r="BG259"/>
  <c r="BE259"/>
  <c r="T259"/>
  <c r="R259"/>
  <c r="P259"/>
  <c r="BI258"/>
  <c r="BH258"/>
  <c r="BG258"/>
  <c r="BE258"/>
  <c r="T258"/>
  <c r="R258"/>
  <c r="P258"/>
  <c r="BI257"/>
  <c r="BH257"/>
  <c r="BG257"/>
  <c r="BE257"/>
  <c r="T257"/>
  <c r="R257"/>
  <c r="P257"/>
  <c r="BI256"/>
  <c r="BH256"/>
  <c r="BG256"/>
  <c r="BE256"/>
  <c r="T256"/>
  <c r="R256"/>
  <c r="P256"/>
  <c r="BI255"/>
  <c r="BH255"/>
  <c r="BG255"/>
  <c r="BE255"/>
  <c r="T255"/>
  <c r="R255"/>
  <c r="P255"/>
  <c r="BI254"/>
  <c r="BH254"/>
  <c r="BG254"/>
  <c r="BE254"/>
  <c r="T254"/>
  <c r="R254"/>
  <c r="P254"/>
  <c r="BI253"/>
  <c r="BH253"/>
  <c r="BG253"/>
  <c r="BE253"/>
  <c r="T253"/>
  <c r="R253"/>
  <c r="P253"/>
  <c r="BI252"/>
  <c r="BH252"/>
  <c r="BG252"/>
  <c r="BE252"/>
  <c r="T252"/>
  <c r="R252"/>
  <c r="P252"/>
  <c r="BI251"/>
  <c r="BH251"/>
  <c r="BG251"/>
  <c r="BE251"/>
  <c r="T251"/>
  <c r="R251"/>
  <c r="P251"/>
  <c r="BI250"/>
  <c r="BH250"/>
  <c r="BG250"/>
  <c r="BE250"/>
  <c r="T250"/>
  <c r="R250"/>
  <c r="P250"/>
  <c r="BI249"/>
  <c r="BH249"/>
  <c r="BG249"/>
  <c r="BE249"/>
  <c r="T249"/>
  <c r="R249"/>
  <c r="P249"/>
  <c r="BI247"/>
  <c r="BH247"/>
  <c r="BG247"/>
  <c r="BE247"/>
  <c r="T247"/>
  <c r="R247"/>
  <c r="P247"/>
  <c r="BI246"/>
  <c r="BH246"/>
  <c r="BG246"/>
  <c r="BE246"/>
  <c r="T246"/>
  <c r="R246"/>
  <c r="P246"/>
  <c r="BI245"/>
  <c r="BH245"/>
  <c r="BG245"/>
  <c r="BE245"/>
  <c r="T245"/>
  <c r="R245"/>
  <c r="P245"/>
  <c r="BI244"/>
  <c r="BH244"/>
  <c r="BG244"/>
  <c r="BE244"/>
  <c r="T244"/>
  <c r="R244"/>
  <c r="P244"/>
  <c r="BI243"/>
  <c r="BH243"/>
  <c r="BG243"/>
  <c r="BE243"/>
  <c r="T243"/>
  <c r="R243"/>
  <c r="P243"/>
  <c r="BI242"/>
  <c r="BH242"/>
  <c r="BG242"/>
  <c r="BE242"/>
  <c r="T242"/>
  <c r="R242"/>
  <c r="P242"/>
  <c r="BI240"/>
  <c r="BH240"/>
  <c r="BG240"/>
  <c r="BE240"/>
  <c r="T240"/>
  <c r="R240"/>
  <c r="P240"/>
  <c r="BI239"/>
  <c r="BH239"/>
  <c r="BG239"/>
  <c r="BE239"/>
  <c r="T239"/>
  <c r="R239"/>
  <c r="P239"/>
  <c r="BI238"/>
  <c r="BH238"/>
  <c r="BG238"/>
  <c r="BE238"/>
  <c r="T238"/>
  <c r="R238"/>
  <c r="P238"/>
  <c r="BI237"/>
  <c r="BH237"/>
  <c r="BG237"/>
  <c r="BE237"/>
  <c r="T237"/>
  <c r="R237"/>
  <c r="P237"/>
  <c r="BI236"/>
  <c r="BH236"/>
  <c r="BG236"/>
  <c r="BE236"/>
  <c r="T236"/>
  <c r="R236"/>
  <c r="P236"/>
  <c r="BI235"/>
  <c r="BH235"/>
  <c r="BG235"/>
  <c r="BE235"/>
  <c r="T235"/>
  <c r="R235"/>
  <c r="P235"/>
  <c r="BI234"/>
  <c r="BH234"/>
  <c r="BG234"/>
  <c r="BE234"/>
  <c r="T234"/>
  <c r="R234"/>
  <c r="P234"/>
  <c r="BI233"/>
  <c r="BH233"/>
  <c r="BG233"/>
  <c r="BE233"/>
  <c r="T233"/>
  <c r="R233"/>
  <c r="P233"/>
  <c r="BI232"/>
  <c r="BH232"/>
  <c r="BG232"/>
  <c r="BE232"/>
  <c r="T232"/>
  <c r="R232"/>
  <c r="P232"/>
  <c r="BI231"/>
  <c r="BH231"/>
  <c r="BG231"/>
  <c r="BE231"/>
  <c r="T231"/>
  <c r="R231"/>
  <c r="P231"/>
  <c r="BI230"/>
  <c r="BH230"/>
  <c r="BG230"/>
  <c r="BE230"/>
  <c r="T230"/>
  <c r="R230"/>
  <c r="P230"/>
  <c r="BI229"/>
  <c r="BH229"/>
  <c r="BG229"/>
  <c r="BE229"/>
  <c r="T229"/>
  <c r="R229"/>
  <c r="P229"/>
  <c r="BI228"/>
  <c r="BH228"/>
  <c r="BG228"/>
  <c r="BE228"/>
  <c r="T228"/>
  <c r="R228"/>
  <c r="P228"/>
  <c r="BI226"/>
  <c r="BH226"/>
  <c r="BG226"/>
  <c r="BE226"/>
  <c r="T226"/>
  <c r="R226"/>
  <c r="P226"/>
  <c r="BI225"/>
  <c r="BH225"/>
  <c r="BG225"/>
  <c r="BE225"/>
  <c r="T225"/>
  <c r="R225"/>
  <c r="P225"/>
  <c r="BI224"/>
  <c r="BH224"/>
  <c r="BG224"/>
  <c r="BE224"/>
  <c r="T224"/>
  <c r="R224"/>
  <c r="P224"/>
  <c r="BI223"/>
  <c r="BH223"/>
  <c r="BG223"/>
  <c r="BE223"/>
  <c r="T223"/>
  <c r="R223"/>
  <c r="P223"/>
  <c r="BI222"/>
  <c r="BH222"/>
  <c r="BG222"/>
  <c r="BE222"/>
  <c r="T222"/>
  <c r="R222"/>
  <c r="P222"/>
  <c r="BI221"/>
  <c r="BH221"/>
  <c r="BG221"/>
  <c r="BE221"/>
  <c r="T221"/>
  <c r="R221"/>
  <c r="P221"/>
  <c r="BI220"/>
  <c r="BH220"/>
  <c r="BG220"/>
  <c r="BE220"/>
  <c r="T220"/>
  <c r="R220"/>
  <c r="P220"/>
  <c r="BI219"/>
  <c r="BH219"/>
  <c r="BG219"/>
  <c r="BE219"/>
  <c r="T219"/>
  <c r="R219"/>
  <c r="P219"/>
  <c r="BI218"/>
  <c r="BH218"/>
  <c r="BG218"/>
  <c r="BE218"/>
  <c r="T218"/>
  <c r="R218"/>
  <c r="P218"/>
  <c r="BI217"/>
  <c r="BH217"/>
  <c r="BG217"/>
  <c r="BE217"/>
  <c r="T217"/>
  <c r="R217"/>
  <c r="P217"/>
  <c r="BI216"/>
  <c r="BH216"/>
  <c r="BG216"/>
  <c r="BE216"/>
  <c r="T216"/>
  <c r="R216"/>
  <c r="P216"/>
  <c r="BI215"/>
  <c r="BH215"/>
  <c r="BG215"/>
  <c r="BE215"/>
  <c r="T215"/>
  <c r="R215"/>
  <c r="P215"/>
  <c r="BI214"/>
  <c r="BH214"/>
  <c r="BG214"/>
  <c r="BE214"/>
  <c r="T214"/>
  <c r="R214"/>
  <c r="P214"/>
  <c r="BI213"/>
  <c r="BH213"/>
  <c r="BG213"/>
  <c r="BE213"/>
  <c r="T213"/>
  <c r="R213"/>
  <c r="P213"/>
  <c r="BI212"/>
  <c r="BH212"/>
  <c r="BG212"/>
  <c r="BE212"/>
  <c r="T212"/>
  <c r="R212"/>
  <c r="P212"/>
  <c r="BI211"/>
  <c r="BH211"/>
  <c r="BG211"/>
  <c r="BE211"/>
  <c r="T211"/>
  <c r="R211"/>
  <c r="P211"/>
  <c r="BI210"/>
  <c r="BH210"/>
  <c r="BG210"/>
  <c r="BE210"/>
  <c r="T210"/>
  <c r="R210"/>
  <c r="P210"/>
  <c r="BI209"/>
  <c r="BH209"/>
  <c r="BG209"/>
  <c r="BE209"/>
  <c r="T209"/>
  <c r="R209"/>
  <c r="P209"/>
  <c r="BI208"/>
  <c r="BH208"/>
  <c r="BG208"/>
  <c r="BE208"/>
  <c r="T208"/>
  <c r="R208"/>
  <c r="P208"/>
  <c r="BI207"/>
  <c r="BH207"/>
  <c r="BG207"/>
  <c r="BE207"/>
  <c r="T207"/>
  <c r="R207"/>
  <c r="P207"/>
  <c r="BI206"/>
  <c r="BH206"/>
  <c r="BG206"/>
  <c r="BE206"/>
  <c r="T206"/>
  <c r="R206"/>
  <c r="P206"/>
  <c r="BI205"/>
  <c r="BH205"/>
  <c r="BG205"/>
  <c r="BE205"/>
  <c r="T205"/>
  <c r="R205"/>
  <c r="P205"/>
  <c r="BI204"/>
  <c r="BH204"/>
  <c r="BG204"/>
  <c r="BE204"/>
  <c r="T204"/>
  <c r="R204"/>
  <c r="P204"/>
  <c r="BI203"/>
  <c r="BH203"/>
  <c r="BG203"/>
  <c r="BE203"/>
  <c r="T203"/>
  <c r="R203"/>
  <c r="P203"/>
  <c r="BI202"/>
  <c r="BH202"/>
  <c r="BG202"/>
  <c r="BE202"/>
  <c r="T202"/>
  <c r="R202"/>
  <c r="P202"/>
  <c r="BI201"/>
  <c r="BH201"/>
  <c r="BG201"/>
  <c r="BE201"/>
  <c r="T201"/>
  <c r="R201"/>
  <c r="P201"/>
  <c r="BI200"/>
  <c r="BH200"/>
  <c r="BG200"/>
  <c r="BE200"/>
  <c r="T200"/>
  <c r="R200"/>
  <c r="P200"/>
  <c r="BI198"/>
  <c r="BH198"/>
  <c r="BG198"/>
  <c r="BE198"/>
  <c r="T198"/>
  <c r="R198"/>
  <c r="P198"/>
  <c r="BI197"/>
  <c r="BH197"/>
  <c r="BG197"/>
  <c r="BE197"/>
  <c r="T197"/>
  <c r="R197"/>
  <c r="P197"/>
  <c r="BI196"/>
  <c r="BH196"/>
  <c r="BG196"/>
  <c r="BE196"/>
  <c r="T196"/>
  <c r="R196"/>
  <c r="P196"/>
  <c r="BI195"/>
  <c r="BH195"/>
  <c r="BG195"/>
  <c r="BE195"/>
  <c r="T195"/>
  <c r="R195"/>
  <c r="P195"/>
  <c r="BI194"/>
  <c r="BH194"/>
  <c r="BG194"/>
  <c r="BE194"/>
  <c r="T194"/>
  <c r="R194"/>
  <c r="P194"/>
  <c r="BI191"/>
  <c r="BH191"/>
  <c r="BG191"/>
  <c r="BE191"/>
  <c r="T191"/>
  <c r="T190"/>
  <c r="R191"/>
  <c r="R190"/>
  <c r="P191"/>
  <c r="P190"/>
  <c r="BI189"/>
  <c r="BH189"/>
  <c r="BG189"/>
  <c r="BE189"/>
  <c r="T189"/>
  <c r="R189"/>
  <c r="P189"/>
  <c r="BI188"/>
  <c r="BH188"/>
  <c r="BG188"/>
  <c r="BE188"/>
  <c r="T188"/>
  <c r="R188"/>
  <c r="P188"/>
  <c r="BI187"/>
  <c r="BH187"/>
  <c r="BG187"/>
  <c r="BE187"/>
  <c r="T187"/>
  <c r="R187"/>
  <c r="P187"/>
  <c r="BI186"/>
  <c r="BH186"/>
  <c r="BG186"/>
  <c r="BE186"/>
  <c r="T186"/>
  <c r="R186"/>
  <c r="P186"/>
  <c r="BI185"/>
  <c r="BH185"/>
  <c r="BG185"/>
  <c r="BE185"/>
  <c r="T185"/>
  <c r="R185"/>
  <c r="P185"/>
  <c r="BI184"/>
  <c r="BH184"/>
  <c r="BG184"/>
  <c r="BE184"/>
  <c r="T184"/>
  <c r="R184"/>
  <c r="P184"/>
  <c r="BI183"/>
  <c r="BH183"/>
  <c r="BG183"/>
  <c r="BE183"/>
  <c r="T183"/>
  <c r="R183"/>
  <c r="P183"/>
  <c r="BI182"/>
  <c r="BH182"/>
  <c r="BG182"/>
  <c r="BE182"/>
  <c r="T182"/>
  <c r="R182"/>
  <c r="P182"/>
  <c r="BI181"/>
  <c r="BH181"/>
  <c r="BG181"/>
  <c r="BE181"/>
  <c r="T181"/>
  <c r="R181"/>
  <c r="P181"/>
  <c r="BI180"/>
  <c r="BH180"/>
  <c r="BG180"/>
  <c r="BE180"/>
  <c r="T180"/>
  <c r="R180"/>
  <c r="P180"/>
  <c r="BI179"/>
  <c r="BH179"/>
  <c r="BG179"/>
  <c r="BE179"/>
  <c r="T179"/>
  <c r="R179"/>
  <c r="P179"/>
  <c r="BI178"/>
  <c r="BH178"/>
  <c r="BG178"/>
  <c r="BE178"/>
  <c r="T178"/>
  <c r="R178"/>
  <c r="P178"/>
  <c r="BI177"/>
  <c r="BH177"/>
  <c r="BG177"/>
  <c r="BE177"/>
  <c r="T177"/>
  <c r="R177"/>
  <c r="P177"/>
  <c r="BI176"/>
  <c r="BH176"/>
  <c r="BG176"/>
  <c r="BE176"/>
  <c r="T176"/>
  <c r="R176"/>
  <c r="P176"/>
  <c r="BI175"/>
  <c r="BH175"/>
  <c r="BG175"/>
  <c r="BE175"/>
  <c r="T175"/>
  <c r="R175"/>
  <c r="P175"/>
  <c r="BI174"/>
  <c r="BH174"/>
  <c r="BG174"/>
  <c r="BE174"/>
  <c r="T174"/>
  <c r="R174"/>
  <c r="P174"/>
  <c r="BI173"/>
  <c r="BH173"/>
  <c r="BG173"/>
  <c r="BE173"/>
  <c r="T173"/>
  <c r="R173"/>
  <c r="P173"/>
  <c r="BI172"/>
  <c r="BH172"/>
  <c r="BG172"/>
  <c r="BE172"/>
  <c r="T172"/>
  <c r="R172"/>
  <c r="P172"/>
  <c r="BI171"/>
  <c r="BH171"/>
  <c r="BG171"/>
  <c r="BE171"/>
  <c r="T171"/>
  <c r="R171"/>
  <c r="P171"/>
  <c r="BI170"/>
  <c r="BH170"/>
  <c r="BG170"/>
  <c r="BE170"/>
  <c r="T170"/>
  <c r="R170"/>
  <c r="P170"/>
  <c r="BI168"/>
  <c r="BH168"/>
  <c r="BG168"/>
  <c r="BE168"/>
  <c r="T168"/>
  <c r="R168"/>
  <c r="P168"/>
  <c r="BI167"/>
  <c r="BH167"/>
  <c r="BG167"/>
  <c r="BE167"/>
  <c r="T167"/>
  <c r="R167"/>
  <c r="P167"/>
  <c r="BI166"/>
  <c r="BH166"/>
  <c r="BG166"/>
  <c r="BE166"/>
  <c r="T166"/>
  <c r="R166"/>
  <c r="P166"/>
  <c r="BI165"/>
  <c r="BH165"/>
  <c r="BG165"/>
  <c r="BE165"/>
  <c r="T165"/>
  <c r="R165"/>
  <c r="P165"/>
  <c r="BI164"/>
  <c r="BH164"/>
  <c r="BG164"/>
  <c r="BE164"/>
  <c r="T164"/>
  <c r="R164"/>
  <c r="P164"/>
  <c r="BI163"/>
  <c r="BH163"/>
  <c r="BG163"/>
  <c r="BE163"/>
  <c r="T163"/>
  <c r="R163"/>
  <c r="P163"/>
  <c r="BI162"/>
  <c r="BH162"/>
  <c r="BG162"/>
  <c r="BE162"/>
  <c r="T162"/>
  <c r="R162"/>
  <c r="P162"/>
  <c r="BI161"/>
  <c r="BH161"/>
  <c r="BG161"/>
  <c r="BE161"/>
  <c r="T161"/>
  <c r="R161"/>
  <c r="P161"/>
  <c r="BI160"/>
  <c r="BH160"/>
  <c r="BG160"/>
  <c r="BE160"/>
  <c r="T160"/>
  <c r="R160"/>
  <c r="P160"/>
  <c r="BI159"/>
  <c r="BH159"/>
  <c r="BG159"/>
  <c r="BE159"/>
  <c r="T159"/>
  <c r="R159"/>
  <c r="P159"/>
  <c r="BI158"/>
  <c r="BH158"/>
  <c r="BG158"/>
  <c r="BE158"/>
  <c r="T158"/>
  <c r="R158"/>
  <c r="P158"/>
  <c r="BI157"/>
  <c r="BH157"/>
  <c r="BG157"/>
  <c r="BE157"/>
  <c r="T157"/>
  <c r="R157"/>
  <c r="P157"/>
  <c r="BI155"/>
  <c r="BH155"/>
  <c r="BG155"/>
  <c r="BE155"/>
  <c r="T155"/>
  <c r="R155"/>
  <c r="P155"/>
  <c r="BI154"/>
  <c r="BH154"/>
  <c r="BG154"/>
  <c r="BE154"/>
  <c r="T154"/>
  <c r="R154"/>
  <c r="P154"/>
  <c r="BI153"/>
  <c r="BH153"/>
  <c r="BG153"/>
  <c r="BE153"/>
  <c r="T153"/>
  <c r="R153"/>
  <c r="P153"/>
  <c r="BI151"/>
  <c r="BH151"/>
  <c r="BG151"/>
  <c r="BE151"/>
  <c r="T151"/>
  <c r="R151"/>
  <c r="P151"/>
  <c r="BI150"/>
  <c r="BH150"/>
  <c r="BG150"/>
  <c r="BE150"/>
  <c r="T150"/>
  <c r="R150"/>
  <c r="P150"/>
  <c r="BI149"/>
  <c r="BH149"/>
  <c r="BG149"/>
  <c r="BE149"/>
  <c r="T149"/>
  <c r="R149"/>
  <c r="P149"/>
  <c r="BI148"/>
  <c r="BH148"/>
  <c r="BG148"/>
  <c r="BE148"/>
  <c r="T148"/>
  <c r="R148"/>
  <c r="P148"/>
  <c r="BI146"/>
  <c r="BH146"/>
  <c r="BG146"/>
  <c r="BE146"/>
  <c r="T146"/>
  <c r="R146"/>
  <c r="P146"/>
  <c r="BI145"/>
  <c r="BH145"/>
  <c r="BG145"/>
  <c r="BE145"/>
  <c r="T145"/>
  <c r="R145"/>
  <c r="P145"/>
  <c r="BI144"/>
  <c r="BH144"/>
  <c r="BG144"/>
  <c r="BE144"/>
  <c r="T144"/>
  <c r="R144"/>
  <c r="P144"/>
  <c r="BI143"/>
  <c r="BH143"/>
  <c r="BG143"/>
  <c r="BE143"/>
  <c r="T143"/>
  <c r="R143"/>
  <c r="P143"/>
  <c r="BI142"/>
  <c r="BH142"/>
  <c r="BG142"/>
  <c r="BE142"/>
  <c r="T142"/>
  <c r="R142"/>
  <c r="P142"/>
  <c r="BI141"/>
  <c r="BH141"/>
  <c r="BG141"/>
  <c r="BE141"/>
  <c r="T141"/>
  <c r="R141"/>
  <c r="P141"/>
  <c r="BI140"/>
  <c r="BH140"/>
  <c r="BG140"/>
  <c r="BE140"/>
  <c r="T140"/>
  <c r="R140"/>
  <c r="P140"/>
  <c r="J134"/>
  <c r="F131"/>
  <c r="E129"/>
  <c r="J94"/>
  <c r="F91"/>
  <c r="E89"/>
  <c r="J23"/>
  <c r="E23"/>
  <c r="J93" s="1"/>
  <c r="J22"/>
  <c r="J20"/>
  <c r="E20"/>
  <c r="F134" s="1"/>
  <c r="J19"/>
  <c r="J17"/>
  <c r="E17"/>
  <c r="F133" s="1"/>
  <c r="J16"/>
  <c r="J14"/>
  <c r="J131" s="1"/>
  <c r="E7"/>
  <c r="E85" s="1"/>
  <c r="L87" i="1"/>
  <c r="AM87"/>
  <c r="AM86"/>
  <c r="L86"/>
  <c r="AM84"/>
  <c r="L84"/>
  <c r="L82"/>
  <c r="BK289" i="2"/>
  <c r="J276"/>
  <c r="BK268"/>
  <c r="J247"/>
  <c r="BK235"/>
  <c r="J213"/>
  <c r="BK158"/>
  <c r="J273"/>
  <c r="J264"/>
  <c r="BK238"/>
  <c r="J220"/>
  <c r="J167"/>
  <c r="J288"/>
  <c r="BK272"/>
  <c r="BK247"/>
  <c r="J217"/>
  <c r="J186"/>
  <c r="BK148"/>
  <c r="BK250"/>
  <c r="BK223"/>
  <c r="BK163"/>
  <c r="BK249"/>
  <c r="J218"/>
  <c r="J185"/>
  <c r="BK232"/>
  <c r="BK200"/>
  <c r="J164"/>
  <c r="BK229"/>
  <c r="BK183"/>
  <c r="J214"/>
  <c r="BK178"/>
  <c r="J170" i="3"/>
  <c r="BK166"/>
  <c r="J147"/>
  <c r="BK159"/>
  <c r="J139"/>
  <c r="J129"/>
  <c r="BK149"/>
  <c r="BK165"/>
  <c r="J148"/>
  <c r="J138"/>
  <c r="BK155"/>
  <c r="J135"/>
  <c r="BK126"/>
  <c r="J216" i="4"/>
  <c r="J185"/>
  <c r="J199"/>
  <c r="BK176"/>
  <c r="J139"/>
  <c r="BK197"/>
  <c r="J167"/>
  <c r="J219"/>
  <c r="J191"/>
  <c r="J151"/>
  <c r="BK189"/>
  <c r="BK161"/>
  <c r="BK134"/>
  <c r="BK177"/>
  <c r="BK217"/>
  <c r="J170"/>
  <c r="BK138"/>
  <c r="BK210"/>
  <c r="J190"/>
  <c r="J134"/>
  <c r="BK141" i="5"/>
  <c r="BK147"/>
  <c r="J140"/>
  <c r="J127"/>
  <c r="J141"/>
  <c r="J280" i="2"/>
  <c r="BK275"/>
  <c r="J269"/>
  <c r="J259"/>
  <c r="J232"/>
  <c r="J204"/>
  <c r="AS92" i="1"/>
  <c r="J242" i="2"/>
  <c r="J205"/>
  <c r="J160"/>
  <c r="BK280"/>
  <c r="J270"/>
  <c r="J253"/>
  <c r="J233"/>
  <c r="BK212"/>
  <c r="BK184"/>
  <c r="BK141"/>
  <c r="J243"/>
  <c r="BK213"/>
  <c r="BK160"/>
  <c r="J250"/>
  <c r="J230"/>
  <c r="J203"/>
  <c r="BK164"/>
  <c r="BK240"/>
  <c r="J209"/>
  <c r="J173"/>
  <c r="J219"/>
  <c r="J198"/>
  <c r="J179"/>
  <c r="BK143"/>
  <c r="BK180"/>
  <c r="BK171" i="3"/>
  <c r="J152"/>
  <c r="J155"/>
  <c r="J166"/>
  <c r="BK148"/>
  <c r="BK134"/>
  <c r="BK164"/>
  <c r="J175"/>
  <c r="J160"/>
  <c r="BK142"/>
  <c r="BK145"/>
  <c r="BK158"/>
  <c r="J130"/>
  <c r="BK130"/>
  <c r="J213" i="4"/>
  <c r="J184"/>
  <c r="BK155"/>
  <c r="J162"/>
  <c r="BK215"/>
  <c r="BK184"/>
  <c r="J171"/>
  <c r="BK154"/>
  <c r="BK221"/>
  <c r="BK201"/>
  <c r="BK152"/>
  <c r="J210"/>
  <c r="J175"/>
  <c r="BK139"/>
  <c r="BK205"/>
  <c r="BK165"/>
  <c r="BK214"/>
  <c r="BK179"/>
  <c r="J161"/>
  <c r="BK133"/>
  <c r="BK202"/>
  <c r="J176"/>
  <c r="J135"/>
  <c r="J143" i="5"/>
  <c r="J133"/>
  <c r="J150"/>
  <c r="J132"/>
  <c r="BK134"/>
  <c r="J146"/>
  <c r="J290" i="2"/>
  <c r="BK274"/>
  <c r="J267"/>
  <c r="BK260"/>
  <c r="J238"/>
  <c r="BK220"/>
  <c r="J181"/>
  <c r="J144"/>
  <c r="J277"/>
  <c r="J258"/>
  <c r="BK243"/>
  <c r="BK222"/>
  <c r="BK195"/>
  <c r="J161"/>
  <c r="BK283"/>
  <c r="BK276"/>
  <c r="J249"/>
  <c r="J224"/>
  <c r="J206"/>
  <c r="BK177"/>
  <c r="BK254"/>
  <c r="BK239"/>
  <c r="J170"/>
  <c r="BK155"/>
  <c r="J246"/>
  <c r="BK214"/>
  <c r="J178"/>
  <c r="J141"/>
  <c r="BK216"/>
  <c r="BK191"/>
  <c r="J162"/>
  <c r="BK218"/>
  <c r="J191"/>
  <c r="J172"/>
  <c r="J208"/>
  <c r="J177"/>
  <c r="J146"/>
  <c r="J169" i="3"/>
  <c r="J145"/>
  <c r="BK150"/>
  <c r="BK137"/>
  <c r="BK169"/>
  <c r="J144"/>
  <c r="J161"/>
  <c r="BK168"/>
  <c r="J171"/>
  <c r="J137"/>
  <c r="BK133"/>
  <c r="BK190" i="4"/>
  <c r="BK159"/>
  <c r="J192"/>
  <c r="BK156"/>
  <c r="J220"/>
  <c r="J195"/>
  <c r="BK168"/>
  <c r="J141"/>
  <c r="BK212"/>
  <c r="J165"/>
  <c r="BK225"/>
  <c r="J179"/>
  <c r="BK136"/>
  <c r="BK191"/>
  <c r="J156"/>
  <c r="BK196"/>
  <c r="BK162"/>
  <c r="BK226"/>
  <c r="BK208"/>
  <c r="J193"/>
  <c r="J146"/>
  <c r="BK150" i="5"/>
  <c r="BK146"/>
  <c r="BK140"/>
  <c r="BK135"/>
  <c r="BK149"/>
  <c r="J144"/>
  <c r="BK145"/>
  <c r="BK290" i="2"/>
  <c r="J279"/>
  <c r="J266"/>
  <c r="BK258"/>
  <c r="BK237"/>
  <c r="BK219"/>
  <c r="BK196"/>
  <c r="J175"/>
  <c r="J281"/>
  <c r="J265"/>
  <c r="BK251"/>
  <c r="J202"/>
  <c r="BK170"/>
  <c r="J149"/>
  <c r="BK281"/>
  <c r="BK267"/>
  <c r="J235"/>
  <c r="J216"/>
  <c r="J187"/>
  <c r="J155"/>
  <c r="J244"/>
  <c r="BK231"/>
  <c r="BK168"/>
  <c r="J148"/>
  <c r="J237"/>
  <c r="BK207"/>
  <c r="J188"/>
  <c r="BK146"/>
  <c r="BK224"/>
  <c r="J189"/>
  <c r="BK150"/>
  <c r="J210"/>
  <c r="BK181"/>
  <c r="J159"/>
  <c r="J183"/>
  <c r="BK167"/>
  <c r="J140"/>
  <c r="J156" i="3"/>
  <c r="BK151"/>
  <c r="BK160"/>
  <c r="BK138"/>
  <c r="BK170"/>
  <c r="J146"/>
  <c r="J157"/>
  <c r="BK140"/>
  <c r="J141"/>
  <c r="J149"/>
  <c r="J128"/>
  <c r="J217" i="4"/>
  <c r="BK186"/>
  <c r="BK164"/>
  <c r="BK142"/>
  <c r="BK182"/>
  <c r="J147"/>
  <c r="BK209"/>
  <c r="BK175"/>
  <c r="BK157"/>
  <c r="J222"/>
  <c r="J197"/>
  <c r="BK150"/>
  <c r="J207"/>
  <c r="BK146"/>
  <c r="BK200"/>
  <c r="BK170"/>
  <c r="J215"/>
  <c r="J189"/>
  <c r="BK151"/>
  <c r="J226"/>
  <c r="J202"/>
  <c r="J166"/>
  <c r="J149" i="5"/>
  <c r="BK144"/>
  <c r="BK142"/>
  <c r="BK137"/>
  <c r="BK130"/>
  <c r="J139"/>
  <c r="BK139"/>
  <c r="BK288" i="2"/>
  <c r="J272"/>
  <c r="BK264"/>
  <c r="BK252"/>
  <c r="J223"/>
  <c r="BK188"/>
  <c r="J153"/>
  <c r="J282"/>
  <c r="BK259"/>
  <c r="J231"/>
  <c r="J207"/>
  <c r="BK171"/>
  <c r="J154"/>
  <c r="BK279"/>
  <c r="BK266"/>
  <c r="BK234"/>
  <c r="BK203"/>
  <c r="BK172"/>
  <c r="BK263"/>
  <c r="J240"/>
  <c r="BK211"/>
  <c r="BK253"/>
  <c r="BK206"/>
  <c r="BK154"/>
  <c r="BK225"/>
  <c r="BK210"/>
  <c r="J184"/>
  <c r="BK145"/>
  <c r="BK205"/>
  <c r="J180"/>
  <c r="BK162"/>
  <c r="J196"/>
  <c r="J151"/>
  <c r="BK163" i="3"/>
  <c r="BK175"/>
  <c r="BK161"/>
  <c r="BK127"/>
  <c r="J154"/>
  <c r="BK136"/>
  <c r="J126"/>
  <c r="BK147"/>
  <c r="BK173"/>
  <c r="BK146"/>
  <c r="J153"/>
  <c r="BK153"/>
  <c r="J134"/>
  <c r="J132"/>
  <c r="BK194" i="4"/>
  <c r="BK180"/>
  <c r="J133"/>
  <c r="J180"/>
  <c r="J150"/>
  <c r="J206"/>
  <c r="BK172"/>
  <c r="BK147"/>
  <c r="J203"/>
  <c r="BK158"/>
  <c r="BK213"/>
  <c r="J186"/>
  <c r="BK143"/>
  <c r="BK207"/>
  <c r="BK169"/>
  <c r="J209"/>
  <c r="J172"/>
  <c r="J145"/>
  <c r="J221"/>
  <c r="BK199"/>
  <c r="J138"/>
  <c r="J148" i="5"/>
  <c r="BK148"/>
  <c r="J131"/>
  <c r="J134"/>
  <c r="BK127"/>
  <c r="J147"/>
  <c r="BK284" i="2"/>
  <c r="BK271"/>
  <c r="J263"/>
  <c r="BK255"/>
  <c r="J229"/>
  <c r="J211"/>
  <c r="BK182"/>
  <c r="J150"/>
  <c r="BK269"/>
  <c r="J256"/>
  <c r="J225"/>
  <c r="BK173"/>
  <c r="J145"/>
  <c r="J274"/>
  <c r="BK256"/>
  <c r="BK244"/>
  <c r="BK221"/>
  <c r="BK209"/>
  <c r="J166"/>
  <c r="J260"/>
  <c r="BK233"/>
  <c r="BK176"/>
  <c r="BK153"/>
  <c r="BK242"/>
  <c r="BK204"/>
  <c r="BK174"/>
  <c r="BK246"/>
  <c r="J222"/>
  <c r="BK194"/>
  <c r="J157"/>
  <c r="BK215"/>
  <c r="BK185"/>
  <c r="BK142"/>
  <c r="BK179"/>
  <c r="BK149"/>
  <c r="J162" i="3"/>
  <c r="J164"/>
  <c r="BK172"/>
  <c r="J140"/>
  <c r="J131"/>
  <c r="J168"/>
  <c r="BK132"/>
  <c r="J151"/>
  <c r="BK156"/>
  <c r="J159"/>
  <c r="J133"/>
  <c r="J223" i="4"/>
  <c r="BK188"/>
  <c r="BK171"/>
  <c r="BK203"/>
  <c r="J177"/>
  <c r="J140"/>
  <c r="J198"/>
  <c r="J178"/>
  <c r="J152"/>
  <c r="J214"/>
  <c r="J168"/>
  <c r="J143"/>
  <c r="BK187"/>
  <c r="J158"/>
  <c r="J212"/>
  <c r="BK173"/>
  <c r="BK222"/>
  <c r="J194"/>
  <c r="BK166"/>
  <c r="BK141"/>
  <c r="BK219"/>
  <c r="BK198"/>
  <c r="BK167"/>
  <c r="BK151" i="5"/>
  <c r="J135"/>
  <c r="BK132"/>
  <c r="BK136"/>
  <c r="BK138"/>
  <c r="BK126"/>
  <c r="J130"/>
  <c r="BK286" i="2"/>
  <c r="BK270"/>
  <c r="J262"/>
  <c r="J239"/>
  <c r="J215"/>
  <c r="BK161"/>
  <c r="J286"/>
  <c r="J271"/>
  <c r="J257"/>
  <c r="BK236"/>
  <c r="J200"/>
  <c r="BK166"/>
  <c r="J284"/>
  <c r="BK277"/>
  <c r="BK262"/>
  <c r="J251"/>
  <c r="BK226"/>
  <c r="BK189"/>
  <c r="J168"/>
  <c r="BK257"/>
  <c r="J234"/>
  <c r="BK198"/>
  <c r="BK157"/>
  <c r="J255"/>
  <c r="J226"/>
  <c r="J197"/>
  <c r="J163"/>
  <c r="BK230"/>
  <c r="BK202"/>
  <c r="BK186"/>
  <c r="J142"/>
  <c r="BK187"/>
  <c r="J165"/>
  <c r="J195"/>
  <c r="BK159"/>
  <c r="J158" i="3"/>
  <c r="J163"/>
  <c r="BK144"/>
  <c r="BK152"/>
  <c r="BK135"/>
  <c r="J172"/>
  <c r="J142"/>
  <c r="J150"/>
  <c r="BK157"/>
  <c r="J165"/>
  <c r="J136"/>
  <c r="J225" i="4"/>
  <c r="J187"/>
  <c r="J163"/>
  <c r="BK195"/>
  <c r="BK178"/>
  <c r="J144"/>
  <c r="BK211"/>
  <c r="J182"/>
  <c r="BK160"/>
  <c r="BK220"/>
  <c r="J160"/>
  <c r="BK149"/>
  <c r="BK192"/>
  <c r="J164"/>
  <c r="BK216"/>
  <c r="BK183"/>
  <c r="J154"/>
  <c r="J208"/>
  <c r="J169"/>
  <c r="BK144"/>
  <c r="BK206"/>
  <c r="J155"/>
  <c r="J138" i="5"/>
  <c r="BK128"/>
  <c r="J145"/>
  <c r="BK131"/>
  <c r="J142"/>
  <c r="J136"/>
  <c r="J283" i="2"/>
  <c r="BK273"/>
  <c r="BK265"/>
  <c r="J245"/>
  <c r="J221"/>
  <c r="J201"/>
  <c r="BK165"/>
  <c r="J289"/>
  <c r="J268"/>
  <c r="J252"/>
  <c r="BK228"/>
  <c r="BK175"/>
  <c r="BK282"/>
  <c r="J275"/>
  <c r="J254"/>
  <c r="J228"/>
  <c r="BK208"/>
  <c r="J182"/>
  <c r="BK140"/>
  <c r="BK245"/>
  <c r="J212"/>
  <c r="J158"/>
  <c r="J143"/>
  <c r="J236"/>
  <c r="J194"/>
  <c r="BK144"/>
  <c r="BK217"/>
  <c r="J171"/>
  <c r="BK151"/>
  <c r="BK197"/>
  <c r="J174"/>
  <c r="BK201"/>
  <c r="J176"/>
  <c r="J173" i="3"/>
  <c r="J143"/>
  <c r="BK162"/>
  <c r="J167"/>
  <c r="BK143"/>
  <c r="BK128"/>
  <c r="BK167"/>
  <c r="BK129"/>
  <c r="BK154"/>
  <c r="BK139"/>
  <c r="BK131"/>
  <c r="BK141"/>
  <c r="J127"/>
  <c r="J211" i="4"/>
  <c r="J183"/>
  <c r="J149"/>
  <c r="BK185"/>
  <c r="J142"/>
  <c r="BK193"/>
  <c r="BK163"/>
  <c r="BK135"/>
  <c r="J205"/>
  <c r="J159"/>
  <c r="J200"/>
  <c r="BK140"/>
  <c r="J196"/>
  <c r="BK145"/>
  <c r="J188"/>
  <c r="J157"/>
  <c r="BK223"/>
  <c r="J201"/>
  <c r="J173"/>
  <c r="J136"/>
  <c r="J128" i="5"/>
  <c r="J126"/>
  <c r="BK143"/>
  <c r="BK133"/>
  <c r="J151"/>
  <c r="J137"/>
  <c r="R125" i="6" l="1"/>
  <c r="R124" s="1"/>
  <c r="R123" s="1"/>
  <c r="F39"/>
  <c r="BD95" i="1" s="1"/>
  <c r="BK125" i="6"/>
  <c r="J125" s="1"/>
  <c r="J100" s="1"/>
  <c r="P125"/>
  <c r="P124" s="1"/>
  <c r="P123" s="1"/>
  <c r="AU95" i="1" s="1"/>
  <c r="F37" i="6"/>
  <c r="BB95" i="1" s="1"/>
  <c r="J35" i="6"/>
  <c r="AV95" i="1" s="1"/>
  <c r="BK124" i="6"/>
  <c r="J124" s="1"/>
  <c r="J99" s="1"/>
  <c r="E111"/>
  <c r="F94"/>
  <c r="F38"/>
  <c r="BC95" i="1" s="1"/>
  <c r="F35" i="6"/>
  <c r="AZ95" i="1" s="1"/>
  <c r="F36" i="6"/>
  <c r="BA95" i="1" s="1"/>
  <c r="J36" i="6"/>
  <c r="AW95" i="1" s="1"/>
  <c r="J93" i="6"/>
  <c r="F93"/>
  <c r="J91"/>
  <c r="P139" i="2"/>
  <c r="T152"/>
  <c r="R169"/>
  <c r="T193"/>
  <c r="R227"/>
  <c r="T241"/>
  <c r="P261"/>
  <c r="R287"/>
  <c r="P137" i="4"/>
  <c r="P148"/>
  <c r="BK181"/>
  <c r="J181" s="1"/>
  <c r="J105" s="1"/>
  <c r="BK218"/>
  <c r="J218"/>
  <c r="J107" s="1"/>
  <c r="R139" i="2"/>
  <c r="BK152"/>
  <c r="J152"/>
  <c r="J102" s="1"/>
  <c r="R156"/>
  <c r="R199"/>
  <c r="T248"/>
  <c r="T278"/>
  <c r="T137" i="4"/>
  <c r="T148"/>
  <c r="P174"/>
  <c r="T204"/>
  <c r="P224"/>
  <c r="P147" i="2"/>
  <c r="BK169"/>
  <c r="J169"/>
  <c r="J104" s="1"/>
  <c r="BK193"/>
  <c r="J193" s="1"/>
  <c r="J107" s="1"/>
  <c r="T227"/>
  <c r="P248"/>
  <c r="BK278"/>
  <c r="J278" s="1"/>
  <c r="J113" s="1"/>
  <c r="T287"/>
  <c r="BK125" i="3"/>
  <c r="J125" s="1"/>
  <c r="J100" s="1"/>
  <c r="T132" i="4"/>
  <c r="T153"/>
  <c r="T181"/>
  <c r="R218"/>
  <c r="R125" i="5"/>
  <c r="R147" i="2"/>
  <c r="P156"/>
  <c r="P199"/>
  <c r="BK261"/>
  <c r="J261" s="1"/>
  <c r="J112" s="1"/>
  <c r="BK287"/>
  <c r="J287" s="1"/>
  <c r="J115" s="1"/>
  <c r="BK137" i="4"/>
  <c r="J137" s="1"/>
  <c r="J101" s="1"/>
  <c r="BK148"/>
  <c r="J148"/>
  <c r="J102" s="1"/>
  <c r="BK174"/>
  <c r="J174" s="1"/>
  <c r="J104" s="1"/>
  <c r="BK204"/>
  <c r="J204"/>
  <c r="J106"/>
  <c r="BK224"/>
  <c r="J224" s="1"/>
  <c r="J108" s="1"/>
  <c r="P125" i="5"/>
  <c r="T125"/>
  <c r="BK139" i="2"/>
  <c r="J139" s="1"/>
  <c r="J100" s="1"/>
  <c r="P152"/>
  <c r="T156"/>
  <c r="P193"/>
  <c r="BK227"/>
  <c r="J227" s="1"/>
  <c r="J109" s="1"/>
  <c r="P241"/>
  <c r="R261"/>
  <c r="P287"/>
  <c r="P125" i="3"/>
  <c r="P124" s="1"/>
  <c r="P123" s="1"/>
  <c r="AU94" i="1" s="1"/>
  <c r="R137" i="4"/>
  <c r="R148"/>
  <c r="P181"/>
  <c r="T218"/>
  <c r="BK129" i="5"/>
  <c r="J129" s="1"/>
  <c r="J101" s="1"/>
  <c r="T139" i="2"/>
  <c r="BK156"/>
  <c r="J156"/>
  <c r="J103" s="1"/>
  <c r="BK199"/>
  <c r="J199" s="1"/>
  <c r="J108" s="1"/>
  <c r="BK241"/>
  <c r="J241" s="1"/>
  <c r="J110" s="1"/>
  <c r="R248"/>
  <c r="P278"/>
  <c r="T125" i="3"/>
  <c r="T124" s="1"/>
  <c r="T123" s="1"/>
  <c r="R132" i="4"/>
  <c r="R153"/>
  <c r="R181"/>
  <c r="P218"/>
  <c r="P129" i="5"/>
  <c r="BK147" i="2"/>
  <c r="J147" s="1"/>
  <c r="J101" s="1"/>
  <c r="R152"/>
  <c r="T169"/>
  <c r="R193"/>
  <c r="P227"/>
  <c r="R241"/>
  <c r="T261"/>
  <c r="P132" i="4"/>
  <c r="P153"/>
  <c r="R174"/>
  <c r="R204"/>
  <c r="T224"/>
  <c r="BK125" i="5"/>
  <c r="BK124" s="1"/>
  <c r="J124" s="1"/>
  <c r="J99" s="1"/>
  <c r="R129"/>
  <c r="T147" i="2"/>
  <c r="P169"/>
  <c r="T199"/>
  <c r="BK248"/>
  <c r="J248"/>
  <c r="J111" s="1"/>
  <c r="R278"/>
  <c r="R125" i="3"/>
  <c r="R124" s="1"/>
  <c r="R123" s="1"/>
  <c r="BK132" i="4"/>
  <c r="J132"/>
  <c r="J100" s="1"/>
  <c r="BK153"/>
  <c r="J153" s="1"/>
  <c r="J103" s="1"/>
  <c r="T174"/>
  <c r="P204"/>
  <c r="R224"/>
  <c r="T129" i="5"/>
  <c r="BK190" i="2"/>
  <c r="J190" s="1"/>
  <c r="J105" s="1"/>
  <c r="BK285"/>
  <c r="J285" s="1"/>
  <c r="J114" s="1"/>
  <c r="BK174" i="3"/>
  <c r="J174"/>
  <c r="J101" s="1"/>
  <c r="E85" i="5"/>
  <c r="BF134"/>
  <c r="BF137"/>
  <c r="BF142"/>
  <c r="BF143"/>
  <c r="F94"/>
  <c r="BF127"/>
  <c r="BF133"/>
  <c r="BF135"/>
  <c r="BF148"/>
  <c r="F93"/>
  <c r="BF136"/>
  <c r="BF139"/>
  <c r="BF146"/>
  <c r="J91"/>
  <c r="J119"/>
  <c r="BF131"/>
  <c r="BF132"/>
  <c r="BF141"/>
  <c r="BF130"/>
  <c r="BF138"/>
  <c r="BF144"/>
  <c r="BF145"/>
  <c r="BF149"/>
  <c r="BF150"/>
  <c r="BF151"/>
  <c r="BF126"/>
  <c r="BF128"/>
  <c r="BF140"/>
  <c r="BF147"/>
  <c r="J93" i="4"/>
  <c r="F127"/>
  <c r="BF141"/>
  <c r="BF143"/>
  <c r="BF157"/>
  <c r="BF163"/>
  <c r="BF168"/>
  <c r="BF185"/>
  <c r="BF194"/>
  <c r="BF200"/>
  <c r="BF202"/>
  <c r="BF214"/>
  <c r="BF216"/>
  <c r="BF225"/>
  <c r="BF226"/>
  <c r="E118"/>
  <c r="BF133"/>
  <c r="BF147"/>
  <c r="BF152"/>
  <c r="BF175"/>
  <c r="BF183"/>
  <c r="BF184"/>
  <c r="BF191"/>
  <c r="BF201"/>
  <c r="F93"/>
  <c r="J124"/>
  <c r="BF138"/>
  <c r="BF142"/>
  <c r="BF149"/>
  <c r="BF160"/>
  <c r="BF162"/>
  <c r="BF178"/>
  <c r="BF193"/>
  <c r="BF197"/>
  <c r="BF210"/>
  <c r="BF220"/>
  <c r="BF221"/>
  <c r="BF222"/>
  <c r="BF223"/>
  <c r="BF159"/>
  <c r="BF166"/>
  <c r="BF167"/>
  <c r="BF176"/>
  <c r="BF203"/>
  <c r="BF211"/>
  <c r="BF215"/>
  <c r="BF140"/>
  <c r="BF156"/>
  <c r="BF171"/>
  <c r="BF177"/>
  <c r="BF180"/>
  <c r="BF182"/>
  <c r="BF188"/>
  <c r="BF192"/>
  <c r="BF195"/>
  <c r="BF198"/>
  <c r="BF208"/>
  <c r="BF139"/>
  <c r="BF144"/>
  <c r="BF150"/>
  <c r="BF155"/>
  <c r="BF158"/>
  <c r="BF165"/>
  <c r="BF179"/>
  <c r="BF190"/>
  <c r="BF199"/>
  <c r="BF212"/>
  <c r="BF213"/>
  <c r="BF135"/>
  <c r="BF136"/>
  <c r="BF154"/>
  <c r="BF164"/>
  <c r="BF170"/>
  <c r="BF172"/>
  <c r="BF186"/>
  <c r="BF187"/>
  <c r="BF189"/>
  <c r="BF209"/>
  <c r="BF217"/>
  <c r="BF134"/>
  <c r="BF145"/>
  <c r="BF146"/>
  <c r="BF151"/>
  <c r="BF161"/>
  <c r="BF169"/>
  <c r="BF173"/>
  <c r="BF196"/>
  <c r="BF205"/>
  <c r="BF206"/>
  <c r="BF207"/>
  <c r="BF219"/>
  <c r="E85" i="3"/>
  <c r="J93"/>
  <c r="BF134"/>
  <c r="F94"/>
  <c r="BF132"/>
  <c r="BF151"/>
  <c r="BF163"/>
  <c r="BF166"/>
  <c r="BF171"/>
  <c r="BF172"/>
  <c r="J91"/>
  <c r="F119"/>
  <c r="BF126"/>
  <c r="BF133"/>
  <c r="BF142"/>
  <c r="BF150"/>
  <c r="BF154"/>
  <c r="BF162"/>
  <c r="BF165"/>
  <c r="BF169"/>
  <c r="BF175"/>
  <c r="BF143"/>
  <c r="BF156"/>
  <c r="BF157"/>
  <c r="BF160"/>
  <c r="BF127"/>
  <c r="BF135"/>
  <c r="BF136"/>
  <c r="BF137"/>
  <c r="BF138"/>
  <c r="BF144"/>
  <c r="BF145"/>
  <c r="BF146"/>
  <c r="BF155"/>
  <c r="BF158"/>
  <c r="BF164"/>
  <c r="BF170"/>
  <c r="BF129"/>
  <c r="BF130"/>
  <c r="BF131"/>
  <c r="BF140"/>
  <c r="BF148"/>
  <c r="BF149"/>
  <c r="BF152"/>
  <c r="BF159"/>
  <c r="BF173"/>
  <c r="BF128"/>
  <c r="BF139"/>
  <c r="BF141"/>
  <c r="BF147"/>
  <c r="BF153"/>
  <c r="BF161"/>
  <c r="BF167"/>
  <c r="BF168"/>
  <c r="F93" i="2"/>
  <c r="E125"/>
  <c r="BF141"/>
  <c r="BF155"/>
  <c r="BF157"/>
  <c r="BF161"/>
  <c r="BF164"/>
  <c r="BF165"/>
  <c r="BF168"/>
  <c r="BF174"/>
  <c r="BF188"/>
  <c r="BF189"/>
  <c r="BF191"/>
  <c r="BF210"/>
  <c r="BF254"/>
  <c r="F94"/>
  <c r="J133"/>
  <c r="BF149"/>
  <c r="BF181"/>
  <c r="BF200"/>
  <c r="BF202"/>
  <c r="BF208"/>
  <c r="BF211"/>
  <c r="BF222"/>
  <c r="BF224"/>
  <c r="BF225"/>
  <c r="BF264"/>
  <c r="BF140"/>
  <c r="BF175"/>
  <c r="BF179"/>
  <c r="BF182"/>
  <c r="BF212"/>
  <c r="BF218"/>
  <c r="BF228"/>
  <c r="BF236"/>
  <c r="BF242"/>
  <c r="BF243"/>
  <c r="BF244"/>
  <c r="BF142"/>
  <c r="BF148"/>
  <c r="BF150"/>
  <c r="BF159"/>
  <c r="BF166"/>
  <c r="BF186"/>
  <c r="BF201"/>
  <c r="BF219"/>
  <c r="BF220"/>
  <c r="BF223"/>
  <c r="BF238"/>
  <c r="BF240"/>
  <c r="BF247"/>
  <c r="BF251"/>
  <c r="BF252"/>
  <c r="BF170"/>
  <c r="BF171"/>
  <c r="BF172"/>
  <c r="BF178"/>
  <c r="BF180"/>
  <c r="BF184"/>
  <c r="BF185"/>
  <c r="BF195"/>
  <c r="BF203"/>
  <c r="BF204"/>
  <c r="BF205"/>
  <c r="BF206"/>
  <c r="BF209"/>
  <c r="BF215"/>
  <c r="BF229"/>
  <c r="BF234"/>
  <c r="BF235"/>
  <c r="BF249"/>
  <c r="BF253"/>
  <c r="BF259"/>
  <c r="BF143"/>
  <c r="BF144"/>
  <c r="BF145"/>
  <c r="BF151"/>
  <c r="BF153"/>
  <c r="BF160"/>
  <c r="BF163"/>
  <c r="BF173"/>
  <c r="BF194"/>
  <c r="BF196"/>
  <c r="BF213"/>
  <c r="BF230"/>
  <c r="BF231"/>
  <c r="BF239"/>
  <c r="BF245"/>
  <c r="BF250"/>
  <c r="BF257"/>
  <c r="BF258"/>
  <c r="BF267"/>
  <c r="BF270"/>
  <c r="BF273"/>
  <c r="BF279"/>
  <c r="BF284"/>
  <c r="J91"/>
  <c r="BF158"/>
  <c r="BF162"/>
  <c r="BF183"/>
  <c r="BF187"/>
  <c r="BF197"/>
  <c r="BF214"/>
  <c r="BF216"/>
  <c r="BF217"/>
  <c r="BF221"/>
  <c r="BF232"/>
  <c r="BF233"/>
  <c r="BF237"/>
  <c r="BF255"/>
  <c r="BF256"/>
  <c r="BF262"/>
  <c r="BF263"/>
  <c r="BF265"/>
  <c r="BF266"/>
  <c r="BF269"/>
  <c r="BF272"/>
  <c r="BF276"/>
  <c r="BF280"/>
  <c r="BF281"/>
  <c r="BF282"/>
  <c r="BF288"/>
  <c r="BF146"/>
  <c r="BF154"/>
  <c r="BF167"/>
  <c r="BF176"/>
  <c r="BF177"/>
  <c r="BF198"/>
  <c r="BF207"/>
  <c r="BF226"/>
  <c r="BF246"/>
  <c r="BF260"/>
  <c r="BF268"/>
  <c r="BF271"/>
  <c r="BF274"/>
  <c r="BF275"/>
  <c r="BF277"/>
  <c r="BF283"/>
  <c r="BF286"/>
  <c r="BF289"/>
  <c r="BF290"/>
  <c r="F35"/>
  <c r="AZ93" i="1"/>
  <c r="F39" i="5"/>
  <c r="BD97" i="1" s="1"/>
  <c r="J35" i="2"/>
  <c r="AV93" i="1"/>
  <c r="F37" i="4"/>
  <c r="BB96" i="1" s="1"/>
  <c r="F38" i="2"/>
  <c r="BC93" i="1" s="1"/>
  <c r="F37" i="5"/>
  <c r="BB97" i="1"/>
  <c r="F39" i="2"/>
  <c r="BD93" i="1" s="1"/>
  <c r="F39" i="4"/>
  <c r="BD96" i="1"/>
  <c r="J35" i="3"/>
  <c r="AV94" i="1" s="1"/>
  <c r="F35" i="4"/>
  <c r="AZ96" i="1"/>
  <c r="J35" i="5"/>
  <c r="AV97" i="1" s="1"/>
  <c r="AS91"/>
  <c r="F35" i="3"/>
  <c r="AZ94" i="1" s="1"/>
  <c r="F39" i="3"/>
  <c r="BD94" i="1" s="1"/>
  <c r="J35" i="4"/>
  <c r="AV96" i="1"/>
  <c r="F38" i="5"/>
  <c r="BC97" i="1" s="1"/>
  <c r="F37" i="2"/>
  <c r="BB93" i="1" s="1"/>
  <c r="F35" i="5"/>
  <c r="AZ97" i="1" s="1"/>
  <c r="F38" i="3"/>
  <c r="BC94" i="1"/>
  <c r="F37" i="3"/>
  <c r="BB94" i="1" s="1"/>
  <c r="F38" i="4"/>
  <c r="BC96" i="1" s="1"/>
  <c r="BK124" i="3" l="1"/>
  <c r="BK123" s="1"/>
  <c r="J123" s="1"/>
  <c r="J32" s="1"/>
  <c r="BK131" i="4"/>
  <c r="J131" s="1"/>
  <c r="J99" s="1"/>
  <c r="T192" i="2"/>
  <c r="BK123" i="6"/>
  <c r="J123" s="1"/>
  <c r="J98" s="1"/>
  <c r="AT95" i="1"/>
  <c r="BK138" i="2"/>
  <c r="J138" s="1"/>
  <c r="J99" s="1"/>
  <c r="P131" i="4"/>
  <c r="P130" s="1"/>
  <c r="AU96" i="1" s="1"/>
  <c r="T138" i="2"/>
  <c r="T137" s="1"/>
  <c r="R124" i="5"/>
  <c r="R123" s="1"/>
  <c r="R138" i="2"/>
  <c r="T124" i="5"/>
  <c r="T123" s="1"/>
  <c r="P192" i="2"/>
  <c r="T131" i="4"/>
  <c r="T130" s="1"/>
  <c r="R131"/>
  <c r="R130" s="1"/>
  <c r="P124" i="5"/>
  <c r="P123" s="1"/>
  <c r="AU97" i="1" s="1"/>
  <c r="R192" i="2"/>
  <c r="P138"/>
  <c r="P137" s="1"/>
  <c r="AU93" i="1" s="1"/>
  <c r="BK192" i="2"/>
  <c r="J192" s="1"/>
  <c r="J106" s="1"/>
  <c r="BK123" i="5"/>
  <c r="J123" s="1"/>
  <c r="J98" s="1"/>
  <c r="J125"/>
  <c r="J100"/>
  <c r="BK130" i="4"/>
  <c r="J130" s="1"/>
  <c r="J32" s="1"/>
  <c r="AG96" i="1" s="1"/>
  <c r="AG94"/>
  <c r="J98" i="3"/>
  <c r="J124"/>
  <c r="J99" s="1"/>
  <c r="J36"/>
  <c r="BC92" i="1"/>
  <c r="AY92" s="1"/>
  <c r="BD92"/>
  <c r="BD91" s="1"/>
  <c r="W36" s="1"/>
  <c r="F36" i="3"/>
  <c r="BA94" i="1"/>
  <c r="J36" i="5"/>
  <c r="AW97" i="1" s="1"/>
  <c r="AT97" s="1"/>
  <c r="J36" i="2"/>
  <c r="AW93" i="1" s="1"/>
  <c r="AT93" s="1"/>
  <c r="J36" i="4"/>
  <c r="AW96" i="1" s="1"/>
  <c r="AT96" s="1"/>
  <c r="F36" i="2"/>
  <c r="BA93" i="1" s="1"/>
  <c r="F36" i="4"/>
  <c r="BA96" i="1" s="1"/>
  <c r="BB92"/>
  <c r="AX92" s="1"/>
  <c r="AZ92"/>
  <c r="AZ91" s="1"/>
  <c r="AV91" s="1"/>
  <c r="F36" i="5"/>
  <c r="BA97" i="1" s="1"/>
  <c r="AN94" l="1"/>
  <c r="AW94"/>
  <c r="AT94" s="1"/>
  <c r="J32" i="6"/>
  <c r="AG95" i="1" s="1"/>
  <c r="BK137" i="2"/>
  <c r="J137" s="1"/>
  <c r="J98" s="1"/>
  <c r="R137"/>
  <c r="AN96" i="1"/>
  <c r="J98" i="4"/>
  <c r="J41"/>
  <c r="J41" i="3"/>
  <c r="AU92" i="1"/>
  <c r="AU91" s="1"/>
  <c r="J32" i="5"/>
  <c r="AG97" i="1" s="1"/>
  <c r="AV92"/>
  <c r="BC91"/>
  <c r="W35" s="1"/>
  <c r="BA92"/>
  <c r="AW92" s="1"/>
  <c r="BB91"/>
  <c r="W34" s="1"/>
  <c r="J41" i="6" l="1"/>
  <c r="AN95" i="1"/>
  <c r="AG92"/>
  <c r="AG91" s="1"/>
  <c r="J32" i="2"/>
  <c r="AG93" i="1" s="1"/>
  <c r="AN93" s="1"/>
  <c r="J41" i="5"/>
  <c r="J41" i="2"/>
  <c r="AN97" i="1"/>
  <c r="AT92"/>
  <c r="AY91"/>
  <c r="BA91"/>
  <c r="AW91" s="1"/>
  <c r="AK33" s="1"/>
  <c r="AX91"/>
  <c r="AT91" l="1"/>
  <c r="W33"/>
  <c r="AK26" l="1"/>
  <c r="AN92"/>
  <c r="AN91"/>
  <c r="AK32" l="1"/>
  <c r="AK27"/>
  <c r="AK29" s="1"/>
  <c r="W32"/>
  <c r="AG101" l="1"/>
  <c r="AK38"/>
  <c r="AN101" l="1"/>
</calcChain>
</file>

<file path=xl/sharedStrings.xml><?xml version="1.0" encoding="utf-8"?>
<sst xmlns="http://schemas.openxmlformats.org/spreadsheetml/2006/main" count="5671" uniqueCount="1142">
  <si>
    <t>Export Komplet</t>
  </si>
  <si>
    <t/>
  </si>
  <si>
    <t>2.0</t>
  </si>
  <si>
    <t>False</t>
  </si>
  <si>
    <t>{8cc53a10-204a-43a0-bef4-1c137d57ba75}</t>
  </si>
  <si>
    <t>&gt;&gt;  skryté stĺpce  &lt;&lt;</t>
  </si>
  <si>
    <t>0,01</t>
  </si>
  <si>
    <t>20</t>
  </si>
  <si>
    <t>REKAPITULÁCIA STAVBY</t>
  </si>
  <si>
    <t>v ---  nižšie sa nachádzajú doplnkové a pomocné údaje k zostavám  --- v</t>
  </si>
  <si>
    <t>Návod na vyplnenie</t>
  </si>
  <si>
    <t>0,001</t>
  </si>
  <si>
    <t>Kód:</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</si>
  <si>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</si>
  <si>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</si>
  <si>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JKSO:</t>
  </si>
  <si>
    <t>KS:</t>
  </si>
  <si>
    <t>Miesto:</t>
  </si>
  <si>
    <t xml:space="preserve">Porúbka </t>
  </si>
  <si>
    <t>Dátum:</t>
  </si>
  <si>
    <t>Objednávateľ:</t>
  </si>
  <si>
    <t>IČO:</t>
  </si>
  <si>
    <t xml:space="preserve"> </t>
  </si>
  <si>
    <t>IČ DPH:</t>
  </si>
  <si>
    <t>Zhotoviteľ:</t>
  </si>
  <si>
    <t>Vyplň údaj</t>
  </si>
  <si>
    <t>Projektant:</t>
  </si>
  <si>
    <t>True</t>
  </si>
  <si>
    <t>Spracovateľ:</t>
  </si>
  <si>
    <t>Poznámka:</t>
  </si>
  <si>
    <t>Neoddeliteľnou a nadradenou súčasťou rozpočtov je technická správa a výkresová časť projektovej dokumentácie. Názvy položiek neobsahujú úplný technický popis, spôsob zhotovenia, ani iné podrobnosti. Tie sú zrejmé z technickej správy, výkresovej časti projektu, alebo technologických postupov predpísaných výrobcami stavebných hmôt, polotovarov a stavebných technológií._x000D_
Ak je v popisoch položiek uvedený názov výrobcu, obchodné označenie, alebo iný výraz smerujúci na konkrétny výrobok, je tak len preto, aby bol dostatočne presne opísaný predmet dodávky alebo stavebnej práce. Takýto výrobok, alebo stavebnú prácu nie je možné považovať za priame určenie ale len ako príklad použitia._x000D_</t>
  </si>
  <si>
    <t>Náklady z rozpočtov</t>
  </si>
  <si>
    <t>Ostatné náklady zo súhrnného listu</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</si>
  <si>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</si>
  <si>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</si>
  <si>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</si>
  <si>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</si>
  <si>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</si>
  <si>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</si>
  <si>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</si>
  <si>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</si>
  <si>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</si>
  <si>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</si>
  <si>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</si>
  <si>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</si>
  <si>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</si>
  <si>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</si>
  <si>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</si>
  <si>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</si>
  <si>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</si>
  <si>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</si>
  <si>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</si>
  <si>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</si>
  <si>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</si>
  <si>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</si>
  <si>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</si>
  <si>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</si>
  <si>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</si>
  <si>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</si>
  <si>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</si>
  <si>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</si>
  <si>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</si>
  <si>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</si>
  <si>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</si>
  <si>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</si>
  <si>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</si>
  <si>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</si>
  <si>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</si>
  <si>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</si>
  <si>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</si>
  <si>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</si>
  <si>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1) Náklady z rozpočtov</t>
  </si>
  <si>
    <t>D</t>
  </si>
  <si>
    <t>0</t>
  </si>
  <si>
    <t>###NOIMPORT###</t>
  </si>
  <si>
    <t>IMPORT</t>
  </si>
  <si>
    <t>{00000000-0000-0000-0000-000000000000}</t>
  </si>
  <si>
    <t>SO 01</t>
  </si>
  <si>
    <t>Knižnica</t>
  </si>
  <si>
    <t>STA</t>
  </si>
  <si>
    <t>1</t>
  </si>
  <si>
    <t>{43465c57-9a9d-4b6d-84c7-e63c832763c3}</t>
  </si>
  <si>
    <t>a</t>
  </si>
  <si>
    <t>Stavebná časť</t>
  </si>
  <si>
    <t>Časť</t>
  </si>
  <si>
    <t>2</t>
  </si>
  <si>
    <t>{6fc34826-faaa-433f-9ed6-d81de3905e0d}</t>
  </si>
  <si>
    <t>b</t>
  </si>
  <si>
    <t>Elektroinštalácia</t>
  </si>
  <si>
    <t>{79ff4a0f-c018-4e30-b042-4edc6e31a481}</t>
  </si>
  <si>
    <t>c</t>
  </si>
  <si>
    <t>Vykurovanie</t>
  </si>
  <si>
    <t>{dae97578-d78c-4776-85fa-c6af29eb1b48}</t>
  </si>
  <si>
    <t>d</t>
  </si>
  <si>
    <t>Vzduchotechnika</t>
  </si>
  <si>
    <t>{1f79ba0c-4ef3-4efe-90f8-604fcfa2de5b}</t>
  </si>
  <si>
    <t>2) Ostatné náklady zo súhrnného listu</t>
  </si>
  <si>
    <t>Percent. zadanie_x000D_
[% nákladov rozpočtu]</t>
  </si>
  <si>
    <t>Zaradenie nákladov</t>
  </si>
  <si>
    <t>Celkové náklady za stavbu 1) + 2)</t>
  </si>
  <si>
    <t>Objekt:</t>
  </si>
  <si>
    <t>SO 01 - Knižnica</t>
  </si>
  <si>
    <t>Časť:</t>
  </si>
  <si>
    <t>a - Stavebná časť</t>
  </si>
  <si>
    <t>Kód dielu - Popis</t>
  </si>
  <si>
    <t>Cena celkom [EUR]</t>
  </si>
  <si>
    <t>Náklady z rozpočtu</t>
  </si>
  <si>
    <t>-1</t>
  </si>
  <si>
    <t>HSV - Práce a dodávky HSV</t>
  </si>
  <si>
    <t xml:space="preserve">    1 - Zemné práce</t>
  </si>
  <si>
    <t xml:space="preserve">    4 - Vodorovné konštrukcie</t>
  </si>
  <si>
    <t xml:space="preserve">    5 - Komunikácie</t>
  </si>
  <si>
    <t xml:space="preserve">    6 - Úpravy povrchov, podlahy, osadenie</t>
  </si>
  <si>
    <t xml:space="preserve">    9 - Ostatné konštrukcie a práce, búranie</t>
  </si>
  <si>
    <t xml:space="preserve">    99 - Presun hmôt HSV</t>
  </si>
  <si>
    <t>PSV - Práce a dodávky PSV</t>
  </si>
  <si>
    <t xml:space="preserve">    711 - Izolácie proti vode a vlhkosti</t>
  </si>
  <si>
    <t xml:space="preserve">    712 - Izolácie striech</t>
  </si>
  <si>
    <t xml:space="preserve">    713 - Izolácie tepelné</t>
  </si>
  <si>
    <t xml:space="preserve">    762 - Konštrukcie tesárske</t>
  </si>
  <si>
    <t xml:space="preserve">    764 - Konštrukcie klampiarske</t>
  </si>
  <si>
    <t xml:space="preserve">    766 - Konštrukcie stolárske</t>
  </si>
  <si>
    <t xml:space="preserve">    767 - Konštrukcie doplnkové kovové</t>
  </si>
  <si>
    <t xml:space="preserve">    783 - Nátery</t>
  </si>
  <si>
    <t xml:space="preserve">    784 - Maľby</t>
  </si>
  <si>
    <t>PČ</t>
  </si>
  <si>
    <t>MJ</t>
  </si>
  <si>
    <t>Množstvo</t>
  </si>
  <si>
    <t>J.cena [EUR]</t>
  </si>
  <si>
    <t>Cenová sústava</t>
  </si>
  <si>
    <t>J. Nh [h]</t>
  </si>
  <si>
    <t>Nh celkom [h]</t>
  </si>
  <si>
    <t>J. hmotnosť [t]</t>
  </si>
  <si>
    <t>Hmotnosť celkom [t]</t>
  </si>
  <si>
    <t>J. suť [t]</t>
  </si>
  <si>
    <t>Suť Celkom [t]</t>
  </si>
  <si>
    <t>HSV</t>
  </si>
  <si>
    <t>Práce a dodávky HSV</t>
  </si>
  <si>
    <t>ROZPOCET</t>
  </si>
  <si>
    <t>Zemné práce</t>
  </si>
  <si>
    <t>K</t>
  </si>
  <si>
    <t>122201101.S</t>
  </si>
  <si>
    <t>Odkopávka a prekopávka nezapažená v hornine 3, do 100 m3</t>
  </si>
  <si>
    <t>m3</t>
  </si>
  <si>
    <t>4</t>
  </si>
  <si>
    <t>1630879904</t>
  </si>
  <si>
    <t>122201109.S</t>
  </si>
  <si>
    <t>Odkopávky a prekopávky nezapažené. Príplatok k cenám za lepivosť horniny 3</t>
  </si>
  <si>
    <t>1576440889</t>
  </si>
  <si>
    <t>3</t>
  </si>
  <si>
    <t>162501102.S</t>
  </si>
  <si>
    <t>Vodorovné premiestnenie výkopku po spevnenej ceste z horniny tr.1-4, do 100 m3 na vzdialenosť do 3000 m</t>
  </si>
  <si>
    <t>862020910</t>
  </si>
  <si>
    <t>162501105.S</t>
  </si>
  <si>
    <t>Vodorovné premiestnenie výkopku po spevnenej ceste z horniny tr.1-4, do 100 m3, príplatok k cene za každých ďalšich a začatých 1000 m</t>
  </si>
  <si>
    <t>-167360394</t>
  </si>
  <si>
    <t>5</t>
  </si>
  <si>
    <t>171201201.S</t>
  </si>
  <si>
    <t>Uloženie sypaniny na skládky do 100 m3</t>
  </si>
  <si>
    <t>-1711509612</t>
  </si>
  <si>
    <t>6</t>
  </si>
  <si>
    <t>171209002.S</t>
  </si>
  <si>
    <t>Poplatok za skladovanie - zemina a kamenivo (17 05) ostatné</t>
  </si>
  <si>
    <t>t</t>
  </si>
  <si>
    <t>-2098758362</t>
  </si>
  <si>
    <t>7</t>
  </si>
  <si>
    <t>174101001.S</t>
  </si>
  <si>
    <t>Spätný zásyp sypaninou so zhutnením jám, šachiet, rýh, zárezov alebo okolo objektov do 100 m3</t>
  </si>
  <si>
    <t>m2</t>
  </si>
  <si>
    <t>42725840</t>
  </si>
  <si>
    <t>Vodorovné konštrukcie</t>
  </si>
  <si>
    <t>8</t>
  </si>
  <si>
    <t>430361821.S</t>
  </si>
  <si>
    <t>Výstuž schodiskových konštrukcií z betonárskej ocele B500 (10505)</t>
  </si>
  <si>
    <t>1911889373</t>
  </si>
  <si>
    <t>9</t>
  </si>
  <si>
    <t>434311117.S</t>
  </si>
  <si>
    <t>Stupne dusané na terén alebo dosku z betónu bez poteru, so zahladením povrchu tr. C 25/30</t>
  </si>
  <si>
    <t>m</t>
  </si>
  <si>
    <t>2127716365</t>
  </si>
  <si>
    <t>10</t>
  </si>
  <si>
    <t>434351141.S</t>
  </si>
  <si>
    <t>Debnenie stupňov na podstupňovej doske alebo na teréne pôdorysne priamočiarych zhotovenie</t>
  </si>
  <si>
    <t>1939994191</t>
  </si>
  <si>
    <t>11</t>
  </si>
  <si>
    <t>434351142.S</t>
  </si>
  <si>
    <t>Debnenie stupňov na podstupňovej doske alebo na teréne pôdorysne priamočiarych odstránenie</t>
  </si>
  <si>
    <t>457768043</t>
  </si>
  <si>
    <t>Komunikácie</t>
  </si>
  <si>
    <t>12</t>
  </si>
  <si>
    <t>564750111.S</t>
  </si>
  <si>
    <t>Podklad z kameniva hrubého drveného veľ. 8-16 mm s rozprestretím a zhutnením hr. 150 mm</t>
  </si>
  <si>
    <t>54</t>
  </si>
  <si>
    <t>13</t>
  </si>
  <si>
    <t>596911142.S</t>
  </si>
  <si>
    <t>Kladenie betónovej zámkovej dlažby komunikácií pre peších hr. 60 mm pre peších nad 50 do 100 m2 so zriadením lôžka z kameniva hr. 30 mm</t>
  </si>
  <si>
    <t>1024685693</t>
  </si>
  <si>
    <t>14</t>
  </si>
  <si>
    <t>M</t>
  </si>
  <si>
    <t>592460010600.S</t>
  </si>
  <si>
    <t>Dlažba betónová, rozmer 200x100x60 mm, prírodná</t>
  </si>
  <si>
    <t>477316663</t>
  </si>
  <si>
    <t>Úpravy povrchov, podlahy, osadenie</t>
  </si>
  <si>
    <t>15</t>
  </si>
  <si>
    <t>612425931.S</t>
  </si>
  <si>
    <t>Omietka vápenná vnútorného ostenia okenného alebo dverného štuková</t>
  </si>
  <si>
    <t>-1827977937</t>
  </si>
  <si>
    <t>16</t>
  </si>
  <si>
    <t>620991121.S</t>
  </si>
  <si>
    <t>Zakrývanie výplní vonkajších otvorov s rámami a zárubňami, zábradlí, oplechovania, atď. zhotovené z lešenia akýmkoľvek spôsobom</t>
  </si>
  <si>
    <t>280808676</t>
  </si>
  <si>
    <t>17</t>
  </si>
  <si>
    <t>621460114.S</t>
  </si>
  <si>
    <t>Príprava vonkajšieho podkladu podhľadov na hladké nenasiakavé podklady adhéznym mostíkom</t>
  </si>
  <si>
    <t>-47895977</t>
  </si>
  <si>
    <t>18</t>
  </si>
  <si>
    <t>621461033.S</t>
  </si>
  <si>
    <t>Vonkajšia omietka podhľadov pastovitá silikátová roztieraná, hr. 2 mm</t>
  </si>
  <si>
    <t>-1295040511</t>
  </si>
  <si>
    <t>19</t>
  </si>
  <si>
    <t>622421512.S</t>
  </si>
  <si>
    <t>Oprava vonkajších omietok stien zo suchých zmesí, hladkých, členitosť I, opravovaná plocha nad 40% do 50%</t>
  </si>
  <si>
    <t>-1058326631</t>
  </si>
  <si>
    <t>622460123.S</t>
  </si>
  <si>
    <t>Príprava vonkajšieho podkladu stien penetráciou hĺbkovou na staré a nesúdržné podklady</t>
  </si>
  <si>
    <t>2058568642</t>
  </si>
  <si>
    <t>21</t>
  </si>
  <si>
    <t>622461033.S</t>
  </si>
  <si>
    <t>Vonkajšia omietka stien pastovitá silikátová roztieraná, hr. 2 mm</t>
  </si>
  <si>
    <t>22</t>
  </si>
  <si>
    <t>625250121.S</t>
  </si>
  <si>
    <t>Príplatok za zhotovenie vodorovnej podhľadovej konštrukcie z kontaktného zatepľovacieho systému z MW hr. do 190 mm</t>
  </si>
  <si>
    <t>-1701530995</t>
  </si>
  <si>
    <t>23</t>
  </si>
  <si>
    <t>625250553.S</t>
  </si>
  <si>
    <t>Kompletný kontaktný zatepľovací systém soklovej alebo vodou namáhanej časti hr. 150 mm, (vrátane zatepľovacích profilov a ostatných prvkov), bez povrchovej tenkovrstvej omietky</t>
  </si>
  <si>
    <t>-1133650045</t>
  </si>
  <si>
    <t>24</t>
  </si>
  <si>
    <t>625250701.S</t>
  </si>
  <si>
    <t>Kompletný kontaktný zatepľovací systém z minerálnej vlny hr. 30 mm, (vrátane zatepľovacích profilov a ostatných prvkov), bez povrchovej tenkovrstvej omietky</t>
  </si>
  <si>
    <t>-1140220257</t>
  </si>
  <si>
    <t>25</t>
  </si>
  <si>
    <t>625250710.S</t>
  </si>
  <si>
    <t>Kompletný kontaktný zatepľovací systém z minerálnej vlny hr. 150 mm, (vrátane zatepľovacích profilov a ostatných prvkov), bez povrchovej tenkovrstvej omietky</t>
  </si>
  <si>
    <t>-2146958056</t>
  </si>
  <si>
    <t>26</t>
  </si>
  <si>
    <t>625250761.S</t>
  </si>
  <si>
    <t>Kompletný kontaktný zatepľovací systém ostenia z minerálnej vlny hr. 20 mm, (vrátane zatepľovacích profilov a ostatných prvkov), bez povrchovej tenkovrstvej omietky</t>
  </si>
  <si>
    <t>248199679</t>
  </si>
  <si>
    <t>Ostatné konštrukcie a práce, búranie</t>
  </si>
  <si>
    <t>27</t>
  </si>
  <si>
    <t>916561112.S</t>
  </si>
  <si>
    <t>Osadenie záhonového alebo parkového obrubníka betón., do lôžka z bet. pros. tr. C 16/20 s bočnou oporou</t>
  </si>
  <si>
    <t>2068172760</t>
  </si>
  <si>
    <t>28</t>
  </si>
  <si>
    <t>592170001800.S</t>
  </si>
  <si>
    <t>Obrubník parkový, lxšxv 1000x50x200 mm, prírodný</t>
  </si>
  <si>
    <t>ks</t>
  </si>
  <si>
    <t>-1298524204</t>
  </si>
  <si>
    <t>29</t>
  </si>
  <si>
    <t>918101112.S</t>
  </si>
  <si>
    <t>Lôžko pod obrubníky, krajníky alebo obruby z dlažobných kociek z betónu prostého tr. C 16/20</t>
  </si>
  <si>
    <t>-340078005</t>
  </si>
  <si>
    <t>30</t>
  </si>
  <si>
    <t>941941031.S</t>
  </si>
  <si>
    <t>Montáž lešenia ľahkého pracovného radového s podlahami šírky od 0,80 do 1,00 m, výšky do 10 m</t>
  </si>
  <si>
    <t>31</t>
  </si>
  <si>
    <t>941941191.S</t>
  </si>
  <si>
    <t>Príplatok za prvý a každý ďalší i začatý mesiac použitia lešenia ľahkého pracovného radového s podlahami šírky od 0,80 do 1,00 m, výšky do 10 m</t>
  </si>
  <si>
    <t>32</t>
  </si>
  <si>
    <t>941941831.S</t>
  </si>
  <si>
    <t>Demontáž lešenia ľahkého pracovného radového s podlahami šírky nad 0,80 do 1,00 m, výšky do 10 m</t>
  </si>
  <si>
    <t>33</t>
  </si>
  <si>
    <t>959941113.S</t>
  </si>
  <si>
    <t>Chemická kotva s kotevným svorníkom tesnená chemickou ampulkou do betónu, ŽB, kameňa, s vyvŕtaním otvoru M10/90/190 mm</t>
  </si>
  <si>
    <t>-37342074</t>
  </si>
  <si>
    <t>34</t>
  </si>
  <si>
    <t>963042819.S</t>
  </si>
  <si>
    <t>Búranie akýchkoľvek betónových schodiskových stupňov zhotovených na mieste,  -0,07000t</t>
  </si>
  <si>
    <t>-1429856097</t>
  </si>
  <si>
    <t>35</t>
  </si>
  <si>
    <t>965041341.S</t>
  </si>
  <si>
    <t>Búranie podkladov a mazanín, škvarobetón hr. do 100 mm, plochy nad 4 m2 -1,60000t</t>
  </si>
  <si>
    <t>638909982</t>
  </si>
  <si>
    <t>36</t>
  </si>
  <si>
    <t>965043341.S</t>
  </si>
  <si>
    <t>Búranie podkladov, liatych dlažieb a mazanín, betón s poterom, teracom hr.do 100 mm, plochy nad 4 m2  -2,20000t</t>
  </si>
  <si>
    <t>1002316925</t>
  </si>
  <si>
    <t>37</t>
  </si>
  <si>
    <t>965044121.S</t>
  </si>
  <si>
    <t>Búranie podkladov hr.do 40 mm, s rabicovým pletivom v strešných konštrukciách,  - 0,09000t</t>
  </si>
  <si>
    <t>1865637792</t>
  </si>
  <si>
    <t>38</t>
  </si>
  <si>
    <t>968061115.S</t>
  </si>
  <si>
    <t>Demontáž okien drevených, 1 bm obvodu - 0,008t</t>
  </si>
  <si>
    <t>723445717</t>
  </si>
  <si>
    <t>39</t>
  </si>
  <si>
    <t>968061116.S</t>
  </si>
  <si>
    <t>Demontáž dverí drevených vchodových, 1 bm obvodu - 0,012t</t>
  </si>
  <si>
    <t>963147961</t>
  </si>
  <si>
    <t>40</t>
  </si>
  <si>
    <t>978015261.S</t>
  </si>
  <si>
    <t>Otlčenie omietok vonkajších priečelí jednoduchých, s vyškriabaním škár, očistením muriva, v rozsahu do 50 %,  -0,02900t</t>
  </si>
  <si>
    <t>-820206387</t>
  </si>
  <si>
    <t>41</t>
  </si>
  <si>
    <t>978071311.S</t>
  </si>
  <si>
    <t>Odsekanie a odstránenie izolácie z izolačných dosiek hr. do 50 mm,  -0,09300t</t>
  </si>
  <si>
    <t>-1751535693</t>
  </si>
  <si>
    <t>42</t>
  </si>
  <si>
    <t>979081111.S</t>
  </si>
  <si>
    <t>Odvoz sutiny a vybúraných hmôt na skládku do 1 km</t>
  </si>
  <si>
    <t>43</t>
  </si>
  <si>
    <t>979081121.S</t>
  </si>
  <si>
    <t>Odvoz sutiny a vybúraných hmôt na skládku za každý ďalší 1 km</t>
  </si>
  <si>
    <t>44</t>
  </si>
  <si>
    <t>979082111.S</t>
  </si>
  <si>
    <t>Vnútrostavenisková doprava sutiny a vybúraných hmôt do 10 m</t>
  </si>
  <si>
    <t>-34741064</t>
  </si>
  <si>
    <t>45</t>
  </si>
  <si>
    <t>979082121.S</t>
  </si>
  <si>
    <t>Vnútrostavenisková doprava sutiny a vybúraných hmôt za každých ďalších 5 m</t>
  </si>
  <si>
    <t>-1153816205</t>
  </si>
  <si>
    <t>46</t>
  </si>
  <si>
    <t>979089012.S</t>
  </si>
  <si>
    <t>Poplatok za skladovanie - betón, tehly, dlaždice (17 01) ostatné</t>
  </si>
  <si>
    <t>99</t>
  </si>
  <si>
    <t>Presun hmôt HSV</t>
  </si>
  <si>
    <t>47</t>
  </si>
  <si>
    <t>999281111.S</t>
  </si>
  <si>
    <t>Presun hmôt pre opravy a údržbu objektov vrátane vonkajších plášťov výšky do 25 m</t>
  </si>
  <si>
    <t>PSV</t>
  </si>
  <si>
    <t>Práce a dodávky PSV</t>
  </si>
  <si>
    <t>711</t>
  </si>
  <si>
    <t>Izolácie proti vode a vlhkosti</t>
  </si>
  <si>
    <t>48</t>
  </si>
  <si>
    <t>711132107.S</t>
  </si>
  <si>
    <t>Zhotovenie izolácie proti zemnej vlhkosti nopovou fóloiu položenou voľne na ploche zvislej</t>
  </si>
  <si>
    <t>-185502520</t>
  </si>
  <si>
    <t>49</t>
  </si>
  <si>
    <t>283230002700.S</t>
  </si>
  <si>
    <t>Nopová HDPE fólia hrúbky 0,5 mm, výška nopu 8 mm, proti zemnej vlhkosti s radónovou ochranou, pre spodnú stavbu</t>
  </si>
  <si>
    <t>-984517215</t>
  </si>
  <si>
    <t>50</t>
  </si>
  <si>
    <t>711190010.S</t>
  </si>
  <si>
    <t>Ukončujúci profil profilovaných fólií</t>
  </si>
  <si>
    <t>132941086</t>
  </si>
  <si>
    <t>51</t>
  </si>
  <si>
    <t>711190030.S</t>
  </si>
  <si>
    <t>Prikotvenie profilovaných fólií  na tepelnú izoláciu</t>
  </si>
  <si>
    <t>1709899472</t>
  </si>
  <si>
    <t>52</t>
  </si>
  <si>
    <t>998711201.S</t>
  </si>
  <si>
    <t>Presun hmôt pre izoláciu proti vode v objektoch výšky do 6 m</t>
  </si>
  <si>
    <t>%</t>
  </si>
  <si>
    <t>-1017752567</t>
  </si>
  <si>
    <t>712</t>
  </si>
  <si>
    <t>Izolácie striech</t>
  </si>
  <si>
    <t>53</t>
  </si>
  <si>
    <t>712311101.S</t>
  </si>
  <si>
    <t>Zhotovenie povlakovej krytiny striech plochých do 10° za studena náterom penetračným</t>
  </si>
  <si>
    <t>-1508246486</t>
  </si>
  <si>
    <t>246170000900.S.1</t>
  </si>
  <si>
    <t>Lak asfaltový penetračný</t>
  </si>
  <si>
    <t>-523140091</t>
  </si>
  <si>
    <t>55</t>
  </si>
  <si>
    <t>712331105.S</t>
  </si>
  <si>
    <t>Zhotovenie povlak. krytiny striech plochých do 10° samolepiacim asfaltovým pásom</t>
  </si>
  <si>
    <t>1359867311</t>
  </si>
  <si>
    <t>56</t>
  </si>
  <si>
    <t>628330000200.S</t>
  </si>
  <si>
    <t>Pás asfaltový SBS modifikovaný samolepiaci vystužený vložkou zo sklenenej rohože zosilnenej sklenenou mriežkou (parotesná zábrana)</t>
  </si>
  <si>
    <t>1429316875</t>
  </si>
  <si>
    <t>57</t>
  </si>
  <si>
    <t>712370070.S</t>
  </si>
  <si>
    <t>Zhotovenie povlakovej krytiny striech plochých do 10° PVC-P fóliou upevnenou prikotvením so zvarením spoju</t>
  </si>
  <si>
    <t>579341630</t>
  </si>
  <si>
    <t>58</t>
  </si>
  <si>
    <t>283220002300.S</t>
  </si>
  <si>
    <t>Hydroizolačná fólia PVC-P hr. 2,0 mm izolácia plochých striech</t>
  </si>
  <si>
    <t>673524598</t>
  </si>
  <si>
    <t>59</t>
  </si>
  <si>
    <t>311970001800.S</t>
  </si>
  <si>
    <t>Teleskop do dĺžky 400 mm</t>
  </si>
  <si>
    <t>-184721597</t>
  </si>
  <si>
    <t>60</t>
  </si>
  <si>
    <t>712811101.S</t>
  </si>
  <si>
    <t>Zhotovenie povlak. krytiny striech vytiahnutím izolačného povlaku za studena náterom penetračným</t>
  </si>
  <si>
    <t>820411978</t>
  </si>
  <si>
    <t>61</t>
  </si>
  <si>
    <t>246170000900.S</t>
  </si>
  <si>
    <t>-952737198</t>
  </si>
  <si>
    <t>62</t>
  </si>
  <si>
    <t>712841559.S</t>
  </si>
  <si>
    <t>Zhotovenie povlakovej krytiny striech vytiahnutím izolačného povlaku pásmi pritavením NAIP</t>
  </si>
  <si>
    <t>-260811286</t>
  </si>
  <si>
    <t>63</t>
  </si>
  <si>
    <t>-631663512</t>
  </si>
  <si>
    <t>64</t>
  </si>
  <si>
    <t>712872560.S</t>
  </si>
  <si>
    <t>Zhotovenie povlakovej krytiny striech vytiahnutím izol. povlaku PVC fóliou na konštrukcie prevyšujúce úroveň strechy prilepenou na celej ploche so zvarením spoja</t>
  </si>
  <si>
    <t>1608937394</t>
  </si>
  <si>
    <t>65</t>
  </si>
  <si>
    <t>-1842233670</t>
  </si>
  <si>
    <t>66</t>
  </si>
  <si>
    <t>712973760.S</t>
  </si>
  <si>
    <t>Detaily k termoplastom všeobecne, ukončujúci profil na stene tvaru "Z" pri ukončení z HPP rš 100 mm</t>
  </si>
  <si>
    <t>-800390285</t>
  </si>
  <si>
    <t>67</t>
  </si>
  <si>
    <t>309500001415.S</t>
  </si>
  <si>
    <t>Skrutka do dreva 4x50 mm so zapustenou hlavou</t>
  </si>
  <si>
    <t>1033639714</t>
  </si>
  <si>
    <t>68</t>
  </si>
  <si>
    <t>712973780.S</t>
  </si>
  <si>
    <t>Detaily k termoplastom všeobecne, stenový kotviaci pásik z hrubopoplast. plechu RŠ 50 mm</t>
  </si>
  <si>
    <t>-448276024</t>
  </si>
  <si>
    <t>69</t>
  </si>
  <si>
    <t>31922968</t>
  </si>
  <si>
    <t>70</t>
  </si>
  <si>
    <t>712973890.S</t>
  </si>
  <si>
    <t>Detaily k termoplastom všeobecne, oplechovanie okraja odkvapovou lištou z hrubopolpast. plechu RŠ 250 mm</t>
  </si>
  <si>
    <t>1337522568</t>
  </si>
  <si>
    <t>71</t>
  </si>
  <si>
    <t>309500001000.S</t>
  </si>
  <si>
    <t>Skrutka do dreva samorezná s plochou hlavičkou, 4,2x25 mm</t>
  </si>
  <si>
    <t>1239802185</t>
  </si>
  <si>
    <t>72</t>
  </si>
  <si>
    <t>712973840.S</t>
  </si>
  <si>
    <t>Detaily k termoplastom všeobecne, oplechovanie okraja odkvapovou záveternou lištou z hrubopolpast. plechu RŠ 250 mm</t>
  </si>
  <si>
    <t>1581166311</t>
  </si>
  <si>
    <t>73</t>
  </si>
  <si>
    <t>-943903351</t>
  </si>
  <si>
    <t>74</t>
  </si>
  <si>
    <t>712990040.S</t>
  </si>
  <si>
    <t>Položenie geotextílie vodorovne alebo zvislo na strechy ploché do 10°</t>
  </si>
  <si>
    <t>116095184</t>
  </si>
  <si>
    <t>75</t>
  </si>
  <si>
    <t>693110004500.S</t>
  </si>
  <si>
    <t>Geotextília polypropylénová netkaná 300 g/m2</t>
  </si>
  <si>
    <t>877854593</t>
  </si>
  <si>
    <t>76</t>
  </si>
  <si>
    <t>712991040.S</t>
  </si>
  <si>
    <t>Montáž podkladnej konštrukcie z OSB dosiek na atike šírky 411 - 620 mm pod klampiarske konštrukcie</t>
  </si>
  <si>
    <t>-408940189</t>
  </si>
  <si>
    <t>77</t>
  </si>
  <si>
    <t>607260000300.S</t>
  </si>
  <si>
    <t>Doska OSB nebrúsená hr. 18 mm</t>
  </si>
  <si>
    <t>1507620381</t>
  </si>
  <si>
    <t>78</t>
  </si>
  <si>
    <t>311970001400.S</t>
  </si>
  <si>
    <t>Teleskop d 50x135 mm</t>
  </si>
  <si>
    <t>-1053177531</t>
  </si>
  <si>
    <t>79</t>
  </si>
  <si>
    <t>998712201.S</t>
  </si>
  <si>
    <t>Presun hmôt pre izoláciu povlakovej krytiny v objektoch výšky do 6 m</t>
  </si>
  <si>
    <t>441506353</t>
  </si>
  <si>
    <t>713</t>
  </si>
  <si>
    <t>Izolácie tepelné</t>
  </si>
  <si>
    <t>80</t>
  </si>
  <si>
    <t>713111111.S</t>
  </si>
  <si>
    <t>Montáž tepelnej izolácie stropov minerálnou vlnou, vrchom kladenou voľne</t>
  </si>
  <si>
    <t>-1699384752</t>
  </si>
  <si>
    <t>81</t>
  </si>
  <si>
    <t>631440004300.S</t>
  </si>
  <si>
    <t>Doska z minerálnej vlny hr. 150 mm, izolácia pre šikmé strechy, nezaťažené stropy, priečky</t>
  </si>
  <si>
    <t>4496553</t>
  </si>
  <si>
    <t>82</t>
  </si>
  <si>
    <t>631440004600.S</t>
  </si>
  <si>
    <t>Doska z minerálnej vlny hr. 200 mm, izolácia pre šikmé strechy, nezaťažené stropy, priečky</t>
  </si>
  <si>
    <t>1333913724</t>
  </si>
  <si>
    <t>83</t>
  </si>
  <si>
    <t>713132211.S</t>
  </si>
  <si>
    <t>Montáž tepelnej izolácie podzemných stien a základov xps celoplošným prilepením</t>
  </si>
  <si>
    <t>740144233</t>
  </si>
  <si>
    <t>84</t>
  </si>
  <si>
    <t>283750009120.S</t>
  </si>
  <si>
    <t>Doska XPS hr. 150 mm, zateplenie soklov, suterénov, podláh</t>
  </si>
  <si>
    <t>114378309</t>
  </si>
  <si>
    <t>85</t>
  </si>
  <si>
    <t>713142160.S</t>
  </si>
  <si>
    <t>Montáž tepelnej izolácie striech plochých do 10° spádovými doskami z polystyrénu v jednej vrstve</t>
  </si>
  <si>
    <t>1991890567</t>
  </si>
  <si>
    <t>86</t>
  </si>
  <si>
    <t>283760007500.S</t>
  </si>
  <si>
    <t>Doska spádová EPS 150 S pre vyspádovanie plochých striech</t>
  </si>
  <si>
    <t>848886600</t>
  </si>
  <si>
    <t>87</t>
  </si>
  <si>
    <t>713142255.S</t>
  </si>
  <si>
    <t>Montáž tepelnej izolácie striech plochých do 10° polystyrénom, rozloženej v dvoch vrstvách, prikotvením</t>
  </si>
  <si>
    <t>-951540221</t>
  </si>
  <si>
    <t>88</t>
  </si>
  <si>
    <t>283750002400.S</t>
  </si>
  <si>
    <t>Doska XPS 300 hr. 140 mm, zakladanie stavieb, podlahy, obrátené ploché strechy</t>
  </si>
  <si>
    <t>2059743423</t>
  </si>
  <si>
    <t>89</t>
  </si>
  <si>
    <t>283750002100.S</t>
  </si>
  <si>
    <t>Doska XPS 300 hr. 100 mm, zakladanie stavieb, podlahy, obrátené ploché strechy</t>
  </si>
  <si>
    <t>-1954624880</t>
  </si>
  <si>
    <t>90</t>
  </si>
  <si>
    <t>713144080.S</t>
  </si>
  <si>
    <t>Montáž tepelnej izolácie na bok a vrch atiky z XPS do lepidla</t>
  </si>
  <si>
    <t>-1852423666</t>
  </si>
  <si>
    <t>91</t>
  </si>
  <si>
    <t>283750000700.S</t>
  </si>
  <si>
    <t>Doska XPS hr. 50 mm, zateplenie soklov, suterénov, podláh</t>
  </si>
  <si>
    <t>320226687</t>
  </si>
  <si>
    <t>92</t>
  </si>
  <si>
    <t>998713201.S</t>
  </si>
  <si>
    <t>Presun hmôt pre izolácie tepelné v objektoch výšky do 6 m</t>
  </si>
  <si>
    <t>-173179857</t>
  </si>
  <si>
    <t>762</t>
  </si>
  <si>
    <t>Konštrukcie tesárske</t>
  </si>
  <si>
    <t>93</t>
  </si>
  <si>
    <t>762421313.S</t>
  </si>
  <si>
    <t>Obloženie stropov alebo strešných podhľadov z dosiek OSB skrutkovaných na pero a drážku hr. dosky 18 mm</t>
  </si>
  <si>
    <t>-1846619050</t>
  </si>
  <si>
    <t>94</t>
  </si>
  <si>
    <t>762712120.S</t>
  </si>
  <si>
    <t>Montáž priestorových viazaných konštrukcií z reziva hraneného prierezovej plochy 120 - 224 cm2</t>
  </si>
  <si>
    <t>-1902626914</t>
  </si>
  <si>
    <t>95</t>
  </si>
  <si>
    <t>605120002900.S</t>
  </si>
  <si>
    <t>Hranoly zo smreku neopracované hranené akosť I, 150x100 mm</t>
  </si>
  <si>
    <t>1795628259</t>
  </si>
  <si>
    <t>96</t>
  </si>
  <si>
    <t>762795000.S</t>
  </si>
  <si>
    <t>Spojovacie prostriedky pre priestorové viazané konštrukcie - klince, svorky, fixačné dosky</t>
  </si>
  <si>
    <t>-929223362</t>
  </si>
  <si>
    <t>97</t>
  </si>
  <si>
    <t>762841811.S</t>
  </si>
  <si>
    <t>Demontáž podbíjania obkladov stropov a striech sklonu do 60° z dosiek hr.do 35 mm bez omietky, -0,01400 t</t>
  </si>
  <si>
    <t>-341113698</t>
  </si>
  <si>
    <t>98</t>
  </si>
  <si>
    <t>998762202.S</t>
  </si>
  <si>
    <t>Presun hmôt pre konštrukcie tesárske v objektoch výšky do 12 m</t>
  </si>
  <si>
    <t>-1239932951</t>
  </si>
  <si>
    <t>764</t>
  </si>
  <si>
    <t>Konštrukcie klampiarske</t>
  </si>
  <si>
    <t>764312822.S</t>
  </si>
  <si>
    <t>Demontáž krytiny hladkej strešnej z tabúľ 2000 x 670 mm, do 30st.,  -0,00751t</t>
  </si>
  <si>
    <t>2001652634</t>
  </si>
  <si>
    <t>100</t>
  </si>
  <si>
    <t>764331440.S</t>
  </si>
  <si>
    <t>Lemovanie z pozinkovaného farbeného PZf plechu, na strechách s tvrdou krytinou r.š. 400 mm</t>
  </si>
  <si>
    <t>219306956</t>
  </si>
  <si>
    <t>101</t>
  </si>
  <si>
    <t>764331830.S</t>
  </si>
  <si>
    <t>Demontáž lemovania strechách s tvrdou krytinou, so sklonom do 30st. rš 250 a 330 mm,  -0,00205t</t>
  </si>
  <si>
    <t>-150468848</t>
  </si>
  <si>
    <t>102</t>
  </si>
  <si>
    <t>764352427.S</t>
  </si>
  <si>
    <t>Žľaby z pozinkovaného farbeného PZf plechu, pododkvapové polkruhové r.š. 330 mm</t>
  </si>
  <si>
    <t>103</t>
  </si>
  <si>
    <t>764352810.S</t>
  </si>
  <si>
    <t>Demontáž žľabov pododkvapových polkruhových so sklonom do 30st. rš 330 mm,  -0,00330t</t>
  </si>
  <si>
    <t>479532388</t>
  </si>
  <si>
    <t>104</t>
  </si>
  <si>
    <t>764359412.S</t>
  </si>
  <si>
    <t>Kotlík kónický z pozinkovaného farbeného PZf plechu, pre rúry s priemerom od 100 do 125 mm</t>
  </si>
  <si>
    <t>105</t>
  </si>
  <si>
    <t>764410740.S</t>
  </si>
  <si>
    <t>Oplechovanie parapetov z hliníkového farebného Al plechu, vrátane rohov r.š. 250 mm</t>
  </si>
  <si>
    <t>-1085664025</t>
  </si>
  <si>
    <t>106</t>
  </si>
  <si>
    <t>764410850.S</t>
  </si>
  <si>
    <t>Demontáž oplechovania parapetov rš od 100 do 330 mm,  -0,00135t</t>
  </si>
  <si>
    <t>1712338465</t>
  </si>
  <si>
    <t>107</t>
  </si>
  <si>
    <t>764430840.S</t>
  </si>
  <si>
    <t>Demontáž oplechovania múrov a nadmuroviek rš od 330 do 500 mm,  -0,00230t</t>
  </si>
  <si>
    <t>1230359920</t>
  </si>
  <si>
    <t>108</t>
  </si>
  <si>
    <t>764454454.S</t>
  </si>
  <si>
    <t>Zvodové rúry z pozinkovaného farbeného PZf plechu, kruhové priemer 120 mm</t>
  </si>
  <si>
    <t>109</t>
  </si>
  <si>
    <t>764454802.S</t>
  </si>
  <si>
    <t>Demontáž odpadových rúr kruhových, s priemerom 120 mm,  -0,00285t</t>
  </si>
  <si>
    <t>-536543704</t>
  </si>
  <si>
    <t>110</t>
  </si>
  <si>
    <t>998764201.S</t>
  </si>
  <si>
    <t>Presun hmôt pre konštrukcie klampiarske v objektoch výšky do 6 m</t>
  </si>
  <si>
    <t>1196527641</t>
  </si>
  <si>
    <t>766</t>
  </si>
  <si>
    <t>Konštrukcie stolárske</t>
  </si>
  <si>
    <t>111</t>
  </si>
  <si>
    <t>766621401.S</t>
  </si>
  <si>
    <t>Montáž okien plastových s hydroizolačnými expanznými ISO páskami (expanzná)</t>
  </si>
  <si>
    <t>-37967219</t>
  </si>
  <si>
    <t>112</t>
  </si>
  <si>
    <t>283550011300.S</t>
  </si>
  <si>
    <t>Komprimovaná parotesná PUR expanzná páska 5-30x74 mm, pre okenné a fasádne konštrukcie</t>
  </si>
  <si>
    <t>1675893757</t>
  </si>
  <si>
    <t>113</t>
  </si>
  <si>
    <t>O_01</t>
  </si>
  <si>
    <t>Plastové okno dvojkrídlové OS+O,1170x1470 mm, izolačné trojsklo, 6 komorový profil</t>
  </si>
  <si>
    <t>-534077752</t>
  </si>
  <si>
    <t>114</t>
  </si>
  <si>
    <t>O_02</t>
  </si>
  <si>
    <t>Plastové okno jednokrídlové OS, 520x1070 mm, izolačné trojsklo, 6 komorový profil</t>
  </si>
  <si>
    <t>-1159937856</t>
  </si>
  <si>
    <t>115</t>
  </si>
  <si>
    <t>O_03</t>
  </si>
  <si>
    <t>Plastové okno jednokrídlové OS, 870x1170 mm, izolačné trojsklo, 6 komorový profil</t>
  </si>
  <si>
    <t>2025837071</t>
  </si>
  <si>
    <t>116</t>
  </si>
  <si>
    <t>O_04</t>
  </si>
  <si>
    <t>Plastové okno trojkrídlové 2OS+O, 1370x1170 mm, izolačné trojsklo, 6 komorový profil</t>
  </si>
  <si>
    <t>1575305604</t>
  </si>
  <si>
    <t>117</t>
  </si>
  <si>
    <t>O_05</t>
  </si>
  <si>
    <t>Plastové okno štvorkrídlové 4OS, 1470x1770 mm, izolačné trojsklo, 6 komorový profil</t>
  </si>
  <si>
    <t>-869911052</t>
  </si>
  <si>
    <t>118</t>
  </si>
  <si>
    <t>O_06</t>
  </si>
  <si>
    <t>Plastové okno trojkrídlové 2OS+O, 1720x1470 mm, izolačné trojsklo, 6 komorový profil</t>
  </si>
  <si>
    <t>-1970316014</t>
  </si>
  <si>
    <t>119</t>
  </si>
  <si>
    <t>O_07</t>
  </si>
  <si>
    <t>Plastové okno jednokrídlové OS, 470x1070 mm, izolačné trojsklo, 6 komorový profil</t>
  </si>
  <si>
    <t>-1474987710</t>
  </si>
  <si>
    <t>120</t>
  </si>
  <si>
    <t>O_08</t>
  </si>
  <si>
    <t>Plastové okno jednokrídlové OS, 770x1070 mm, izolačné trojsklo, 6 komorový profil</t>
  </si>
  <si>
    <t>-1995018274</t>
  </si>
  <si>
    <t>121</t>
  </si>
  <si>
    <t>O_09</t>
  </si>
  <si>
    <t>Plastové okno trojkrídlové 2OS+O, 1670x1470 mm, izolačné trojsklo, 6 komorový profil</t>
  </si>
  <si>
    <t>1525307750</t>
  </si>
  <si>
    <t>122</t>
  </si>
  <si>
    <t>766694110.S</t>
  </si>
  <si>
    <t xml:space="preserve">Montáž parapetnej dosky </t>
  </si>
  <si>
    <t>1734135341</t>
  </si>
  <si>
    <t>123</t>
  </si>
  <si>
    <t>611560000300.S</t>
  </si>
  <si>
    <t>Parapetná doska plastová, šírka 260 mm, komôrková vnútorná</t>
  </si>
  <si>
    <t>240571013</t>
  </si>
  <si>
    <t>124</t>
  </si>
  <si>
    <t>611560000750.S</t>
  </si>
  <si>
    <t>Parapetná doska plastová, šírka 660 mm, komôrková vnútorná</t>
  </si>
  <si>
    <t>-428139432</t>
  </si>
  <si>
    <t>125</t>
  </si>
  <si>
    <t>611560000800.S</t>
  </si>
  <si>
    <t>Plastové krytky k vnútorným parapetom plastovým, pár</t>
  </si>
  <si>
    <t>1095288424</t>
  </si>
  <si>
    <t>126</t>
  </si>
  <si>
    <t>998766201.S</t>
  </si>
  <si>
    <t>Presun hmot pre konštrukcie stolárske v objektoch výšky do 6 m</t>
  </si>
  <si>
    <t>-828278917</t>
  </si>
  <si>
    <t>767</t>
  </si>
  <si>
    <t>Konštrukcie doplnkové kovové</t>
  </si>
  <si>
    <t>127</t>
  </si>
  <si>
    <t>767640020.S</t>
  </si>
  <si>
    <t>Montáž hliníkových dverí s hydroizolačnými expanznými ISO páskami (expanzná)</t>
  </si>
  <si>
    <t>-126383954</t>
  </si>
  <si>
    <t>128</t>
  </si>
  <si>
    <t>-1940604304</t>
  </si>
  <si>
    <t>129</t>
  </si>
  <si>
    <t>D_01</t>
  </si>
  <si>
    <t>Hliníkové vstupné dvere 1000x2100 mm</t>
  </si>
  <si>
    <t>kus</t>
  </si>
  <si>
    <t>-1301530080</t>
  </si>
  <si>
    <t>130</t>
  </si>
  <si>
    <t>D_02</t>
  </si>
  <si>
    <t>Hliníkové vstupné dvere 900x2100 mm</t>
  </si>
  <si>
    <t>448463232</t>
  </si>
  <si>
    <t>131</t>
  </si>
  <si>
    <t>D_03</t>
  </si>
  <si>
    <t>Hliníkové vstupné dvere 900x2020 mm</t>
  </si>
  <si>
    <t>-1056537491</t>
  </si>
  <si>
    <t>132</t>
  </si>
  <si>
    <t>998767201.S</t>
  </si>
  <si>
    <t>Presun hmôt pre kovové stavebné doplnkové konštrukcie v objektoch výšky do 6 m</t>
  </si>
  <si>
    <t>-176226189</t>
  </si>
  <si>
    <t>783</t>
  </si>
  <si>
    <t>Nátery</t>
  </si>
  <si>
    <t>133</t>
  </si>
  <si>
    <t>783782404.S</t>
  </si>
  <si>
    <t>Nátery tesárskych konštrukcií, povrchová impregnácia proti drevokaznému hmyzu, hubám a plesniam, jednonásobná</t>
  </si>
  <si>
    <t>-1380037006</t>
  </si>
  <si>
    <t>784</t>
  </si>
  <si>
    <t>Maľby</t>
  </si>
  <si>
    <t>134</t>
  </si>
  <si>
    <t>784410100.S</t>
  </si>
  <si>
    <t>Penetrovanie jednonásobné jemnozrnných podkladov výšky do 3,80 m</t>
  </si>
  <si>
    <t>422156449</t>
  </si>
  <si>
    <t>135</t>
  </si>
  <si>
    <t>784418011.S</t>
  </si>
  <si>
    <t>Zakrývanie otvorov, podláh a zariadení fóliou v miestnostiach alebo na schodisku</t>
  </si>
  <si>
    <t>-169268449</t>
  </si>
  <si>
    <t>136</t>
  </si>
  <si>
    <t>784452361.S</t>
  </si>
  <si>
    <t>Maľby z maliarskych zmesí na vodnej báze, ručne nanášané jednonásobné tónované na podklad jemnozrnný výšky do 3,80 m</t>
  </si>
  <si>
    <t>-1638439055</t>
  </si>
  <si>
    <t>b - Elektroinštalácia</t>
  </si>
  <si>
    <t>M - Práce a dodávky M</t>
  </si>
  <si>
    <t xml:space="preserve">    21-M - Elektromontáže</t>
  </si>
  <si>
    <t xml:space="preserve">    HZS - Hodinové zaúčtovanie sadzby</t>
  </si>
  <si>
    <t>Práce a dodávky M</t>
  </si>
  <si>
    <t>21-M</t>
  </si>
  <si>
    <t>Elektromontáže</t>
  </si>
  <si>
    <t>210010108.S</t>
  </si>
  <si>
    <t>Lišta elektroinštalačná z PVC 24x22, uložená pevne, vkladacia</t>
  </si>
  <si>
    <t>345750065500.S</t>
  </si>
  <si>
    <t>Lišta vkladacia z PVC, LV 24x22 mm</t>
  </si>
  <si>
    <t>256</t>
  </si>
  <si>
    <t>210010109.S</t>
  </si>
  <si>
    <t>Lišta elektroinštalačná z PVC 30x25, uložená pevne, vkladacia</t>
  </si>
  <si>
    <t>345750064900.S</t>
  </si>
  <si>
    <t>Lišta hranatá z PVC, 30x25 mm</t>
  </si>
  <si>
    <t>210010301.S</t>
  </si>
  <si>
    <t>345410002400.S</t>
  </si>
  <si>
    <t>210110001.S</t>
  </si>
  <si>
    <t>Jednopólový spínač - radenie 1, nástenný IP 20, vrátane zapojenia</t>
  </si>
  <si>
    <t>345340003000.S</t>
  </si>
  <si>
    <t>Spínač jednopólový nástenný IP 20</t>
  </si>
  <si>
    <t>210110003.S</t>
  </si>
  <si>
    <t>Sériový spínač -  radenie 5, nástenný IP 20 vrátane zapojenia</t>
  </si>
  <si>
    <t>345330002915.S</t>
  </si>
  <si>
    <t>Prepínač nástenný, radenie 5, IP20</t>
  </si>
  <si>
    <t>210110004.S</t>
  </si>
  <si>
    <t>Striedavý prepínač - radenie 6, nástenný, IP 20, vrátane zapojenia</t>
  </si>
  <si>
    <t>345330002920.S</t>
  </si>
  <si>
    <t>Spínač striedavý nástenný, radenie č.6, IP 20</t>
  </si>
  <si>
    <t>210110008.S</t>
  </si>
  <si>
    <t>Dvojitý striedavý prepínač - radenie 6+6, nástenný IP 20, vrátane zapojenia</t>
  </si>
  <si>
    <t>345330002910.S</t>
  </si>
  <si>
    <t>Prepínač dvojitý striedavý nástenný, radenie 6+6, IP20</t>
  </si>
  <si>
    <t>210110046.S</t>
  </si>
  <si>
    <t>Spínač polozapustený a zapustený vrátane zapojenia krížový prep.- radenie 7</t>
  </si>
  <si>
    <t>345320001200.S</t>
  </si>
  <si>
    <t>Vypínač nástenný radenie 7</t>
  </si>
  <si>
    <t>345330003530.S</t>
  </si>
  <si>
    <t>Prepínač krížový polozapustený a zapustený, radenie č.7</t>
  </si>
  <si>
    <t>345350004320.S</t>
  </si>
  <si>
    <t>Rámik jednoduchý pre spínače a zásuvky</t>
  </si>
  <si>
    <t>348120002300.S</t>
  </si>
  <si>
    <t>LED reflektor 20W, IP44</t>
  </si>
  <si>
    <t>210111031.S</t>
  </si>
  <si>
    <t>Zásuvka na povrchovú montáž IP 44, 250V / 16A, vrátane zapojenia 2P + PE</t>
  </si>
  <si>
    <t>345510001210.S</t>
  </si>
  <si>
    <t>Zásuvka jednonásobná na povrch, radenie 2P+PE, IP 44</t>
  </si>
  <si>
    <t>210193041.S</t>
  </si>
  <si>
    <t>Skriňa prípojková plastová SPP 0 jeden odberateľ</t>
  </si>
  <si>
    <t>357110014450.S</t>
  </si>
  <si>
    <t>Rozvádzač PL1 36mod.</t>
  </si>
  <si>
    <t>210201080.S</t>
  </si>
  <si>
    <t>Zapojenie svietidla IP20, stropného - nástenného LED</t>
  </si>
  <si>
    <t>347740000100</t>
  </si>
  <si>
    <t>347740000600</t>
  </si>
  <si>
    <t>210201500.S</t>
  </si>
  <si>
    <t>Zapojenie svietidla 1x svetelný zdroj, núdzového, s lineárnou žiarovkou - núdzový režim</t>
  </si>
  <si>
    <t>348150000100.S</t>
  </si>
  <si>
    <t>210203040.S</t>
  </si>
  <si>
    <t>Montáž a zapojenie stropného LED svietidla 3-18 W</t>
  </si>
  <si>
    <t>348120001600.S</t>
  </si>
  <si>
    <t>LED svietidlo kruhové, 12W stmievateľné</t>
  </si>
  <si>
    <t>210220300.S</t>
  </si>
  <si>
    <t>Ochranné pospájanie v práčovniach, kúpeľniach, voľne ulož.,alebo v omietke Cu 4-16mm2</t>
  </si>
  <si>
    <t>341110012300.S</t>
  </si>
  <si>
    <t>Vodič medený H07V-U 6 mm2</t>
  </si>
  <si>
    <t>210222040.S</t>
  </si>
  <si>
    <t>354410006200.S</t>
  </si>
  <si>
    <t>354410066900.S</t>
  </si>
  <si>
    <t>Páska CU, bleskozvodný a uzemňovací materiál, dĺžka 0,5 m</t>
  </si>
  <si>
    <t>210881021.S</t>
  </si>
  <si>
    <t>Kábel bezhalogénový, medený uložený voľne N2XH 0,6/1,0 kV  3x1,5</t>
  </si>
  <si>
    <t>341610014300.S</t>
  </si>
  <si>
    <t>Kábel medený bezhalogenový N2XH 3x1,5 mm2</t>
  </si>
  <si>
    <t>210881022.S</t>
  </si>
  <si>
    <t>Kábel bezhalogénový, medený uložený voľne N2XH 0,6/1,0 kV  3x2,5</t>
  </si>
  <si>
    <t>341610014400.S</t>
  </si>
  <si>
    <t>Kábel medený bezhalogenový N2XH 3x2,5 mm2</t>
  </si>
  <si>
    <t>210881046.S</t>
  </si>
  <si>
    <t>Kábel bezhalogénový, medený uložený voľne N2XH 0,6/1,0 kV  5x1,5</t>
  </si>
  <si>
    <t>341610016800.S</t>
  </si>
  <si>
    <t>Kábel medený bezhalogenový N2XH 5x1,5 mm2</t>
  </si>
  <si>
    <t>210881049.S</t>
  </si>
  <si>
    <t>Kábel bezhalogénový, medený uložený voľne N2XH 0,6/1,0 kV  5x6</t>
  </si>
  <si>
    <t>341610017100.S</t>
  </si>
  <si>
    <t>Kábel medený bezhalogenový N2XH 5x6 mm2</t>
  </si>
  <si>
    <t>210964322.S</t>
  </si>
  <si>
    <t>Demontáž do sute - svietidla interiérového na strop do 1,0 kg vrátane odpojenia   -0,00100 t</t>
  </si>
  <si>
    <t>MV</t>
  </si>
  <si>
    <t>Murárske výpomoci</t>
  </si>
  <si>
    <t>MV.1</t>
  </si>
  <si>
    <t>Rozpočtová rezerva</t>
  </si>
  <si>
    <t>PD</t>
  </si>
  <si>
    <t>Podružný materiál</t>
  </si>
  <si>
    <t>PPV</t>
  </si>
  <si>
    <t>Podiel pridružených výkonov</t>
  </si>
  <si>
    <t>HZS</t>
  </si>
  <si>
    <t>Hodinové zaúčtovanie sadzby</t>
  </si>
  <si>
    <t>HZS0001</t>
  </si>
  <si>
    <t>Revízia EZ</t>
  </si>
  <si>
    <t>hod</t>
  </si>
  <si>
    <t>262144</t>
  </si>
  <si>
    <t xml:space="preserve">    722 - Zdravotechnika-vnútorný vodovod</t>
  </si>
  <si>
    <t xml:space="preserve">    731 - Ústredné kúrenie-kotolne</t>
  </si>
  <si>
    <t xml:space="preserve">    732 - Ústredné kúrenie-strojovne</t>
  </si>
  <si>
    <t xml:space="preserve">    733 - Ústredné kúrenie, rozvodné potrubie</t>
  </si>
  <si>
    <t xml:space="preserve">    734 - Ústredné kúrenie, armatúry</t>
  </si>
  <si>
    <t xml:space="preserve">    735 - Ústredné kúrenie, vykutovacie telesá</t>
  </si>
  <si>
    <t xml:space="preserve">    OST - Ostatné</t>
  </si>
  <si>
    <t>713482131</t>
  </si>
  <si>
    <t>Montáž trubíc z PE, hr.30 mm,vnút.priemer do 38</t>
  </si>
  <si>
    <t>283310006400.S</t>
  </si>
  <si>
    <t>Izolačná PE trubica dxhr. 35x30 mm, rozrezaná, na izolovanie rozvodov vody, kúrenia, zdravotechniky</t>
  </si>
  <si>
    <t>63141525201</t>
  </si>
  <si>
    <t>Izolácia kolien, redukcií</t>
  </si>
  <si>
    <t>kpl</t>
  </si>
  <si>
    <t>722</t>
  </si>
  <si>
    <t>Zdravotechnika-vnútorný vodovod</t>
  </si>
  <si>
    <t>722171134.S</t>
  </si>
  <si>
    <t>Potrubie plasthliníkové D 32 mm</t>
  </si>
  <si>
    <t>722221020.S</t>
  </si>
  <si>
    <t>Montáž guľového kohúta závitového priameho pre vodu G 1</t>
  </si>
  <si>
    <t>551110005100.S</t>
  </si>
  <si>
    <t>Guľový uzáver pre vodu 1", niklovaná mosadz</t>
  </si>
  <si>
    <t>722221260.S</t>
  </si>
  <si>
    <t>Montáž elekroventilu závitového uzatváracieho G 1</t>
  </si>
  <si>
    <t>551110017200.S</t>
  </si>
  <si>
    <t>Elektroventil uzatvárací, 1" FF, 230 V, bez prúdu zatvorený, mosadz</t>
  </si>
  <si>
    <t>722221275.S</t>
  </si>
  <si>
    <t>Montáž spätného ventilu závitového G 1</t>
  </si>
  <si>
    <t>551110016500.S</t>
  </si>
  <si>
    <t>Spätný ventil kontrolovateľný, 1" FF, PN 16, mosadz, disk plast</t>
  </si>
  <si>
    <t>722290226.S</t>
  </si>
  <si>
    <t>Tlaková skúška vodovodného potrubia závitového do DN 50</t>
  </si>
  <si>
    <t>722290234.S</t>
  </si>
  <si>
    <t>Prepláchnutie a dezinfekcia vodovodného potrubia do DN 80</t>
  </si>
  <si>
    <t>998722201.S</t>
  </si>
  <si>
    <t>Presun hmôt pre vnútorný vodovod v objektoch výšky do 6 m</t>
  </si>
  <si>
    <t>731</t>
  </si>
  <si>
    <t>Ústredné kúrenie-kotolne</t>
  </si>
  <si>
    <t>731249121.S</t>
  </si>
  <si>
    <t>Montáž kotla oceľového teplovodného na kvap. a plynné palivá s výkonom do 23 kW</t>
  </si>
  <si>
    <t>súb.</t>
  </si>
  <si>
    <t>2KOT14AMtv</t>
  </si>
  <si>
    <t>731380055.S</t>
  </si>
  <si>
    <t>Odťah spalín od kondenzačných kotlov súosový vedený zvislo šikmá strecha priemer 80/125 mm</t>
  </si>
  <si>
    <t>998731201.S</t>
  </si>
  <si>
    <t>Presun hmôt pre kotolne umiestnené vo výške (hĺbke) do 6 m</t>
  </si>
  <si>
    <t>732</t>
  </si>
  <si>
    <t>Ústredné kúrenie-strojovne</t>
  </si>
  <si>
    <t>732219250.S</t>
  </si>
  <si>
    <t>Montáž zásobníka pre ohrev pitnej vody v nabíjacom zásobníkovom systéme objem 750-1000 l</t>
  </si>
  <si>
    <t>2483051</t>
  </si>
  <si>
    <t>732331006.S</t>
  </si>
  <si>
    <t>Montáž expanznej nádoby tlak do 6 bar s membránou 18 l</t>
  </si>
  <si>
    <t>484630006200.S</t>
  </si>
  <si>
    <t>Nádoba expanzná s membránou, objem 18 l, 3/1,5 bar, 6/1,5 bar</t>
  </si>
  <si>
    <t>WKD0100</t>
  </si>
  <si>
    <t>Demineralizačná kolóna primárny okruh do 100kW</t>
  </si>
  <si>
    <t>732331867.S</t>
  </si>
  <si>
    <t>Montáž expanznej nádoby pre solárne systémy tlak 10 barov s vakom objem 80 l</t>
  </si>
  <si>
    <t>484620007900.S</t>
  </si>
  <si>
    <t>Nádoba expanzná s vymeniteľným vakom pre solárne systémy, objem 80 l, 10 bar</t>
  </si>
  <si>
    <t>732429111.S</t>
  </si>
  <si>
    <t>Montáž čerpadla (do potrubia) obehového špirálového DN 25</t>
  </si>
  <si>
    <t>99411365</t>
  </si>
  <si>
    <t>125.030.00ezv25</t>
  </si>
  <si>
    <t>484730009500.Sptčcu1</t>
  </si>
  <si>
    <t>Prepojovacie medené potrubie Cu 28x1,5 vrátane izolácie</t>
  </si>
  <si>
    <t>732610035.S</t>
  </si>
  <si>
    <t>Montáž 4 solárnych kolektorov plochých na rovnú strechu, na stojato v sklone 25°</t>
  </si>
  <si>
    <t>7701031</t>
  </si>
  <si>
    <t>2485123</t>
  </si>
  <si>
    <t>2483481</t>
  </si>
  <si>
    <t>2484992</t>
  </si>
  <si>
    <t>8908449</t>
  </si>
  <si>
    <t>8908450</t>
  </si>
  <si>
    <t>WRB2I7ibsolar</t>
  </si>
  <si>
    <t>998732201.S</t>
  </si>
  <si>
    <t>Presun hmôt pre strojovne v objektoch výšky do 6 m</t>
  </si>
  <si>
    <t>733</t>
  </si>
  <si>
    <t>Ústredné kúrenie, rozvodné potrubie</t>
  </si>
  <si>
    <t>733121110.S</t>
  </si>
  <si>
    <t>Potrubie z rúrok hladkých bezšvových nízkotlakových priemer 22/2,6</t>
  </si>
  <si>
    <t>733121111.S</t>
  </si>
  <si>
    <t>Potrubie z rúrok hladkých bezšvových nízkotlakových priemer 25/2,6</t>
  </si>
  <si>
    <t>733121114.S</t>
  </si>
  <si>
    <t>Potrubie z rúrok hladkých bezšvových nízkotlakových priemer 31,8/2,6</t>
  </si>
  <si>
    <t>733190217.S</t>
  </si>
  <si>
    <t>Tlaková skúška potrubia z oceľových rúrok do priemeru 89/5</t>
  </si>
  <si>
    <t>733191201.S</t>
  </si>
  <si>
    <t>Tlaková skúška medeného potrubia do D 35 mm</t>
  </si>
  <si>
    <t>998733201.S</t>
  </si>
  <si>
    <t>Presun hmôt pre rozvody potrubia v objektoch výšky do 6 m</t>
  </si>
  <si>
    <t>734</t>
  </si>
  <si>
    <t>Ústredné kúrenie, armatúry</t>
  </si>
  <si>
    <t>734209101</t>
  </si>
  <si>
    <t>Montáž závitovej armatúry s 1 závitom do G 1/2</t>
  </si>
  <si>
    <t>5517401570</t>
  </si>
  <si>
    <t>5517527200</t>
  </si>
  <si>
    <t>734221413.Sm</t>
  </si>
  <si>
    <t>Ventil regulačný závitový  G 1/2 montáž</t>
  </si>
  <si>
    <t>1372341</t>
  </si>
  <si>
    <t>734222612.Sm</t>
  </si>
  <si>
    <t>Ventil regulačný závitový s hlavicou termostatického ovládania - priamy G 1/2 montáž</t>
  </si>
  <si>
    <t>013G7714</t>
  </si>
  <si>
    <t>734223208.S</t>
  </si>
  <si>
    <t>Montáž termostatickej hlavice kvapalinovej jednoduchej</t>
  </si>
  <si>
    <t>013G5090</t>
  </si>
  <si>
    <t>734224009.S</t>
  </si>
  <si>
    <t>Montáž guľového kohúta závitového G 3/4</t>
  </si>
  <si>
    <t>551210044700.S</t>
  </si>
  <si>
    <t>Guľový ventil 3/4”, páčka chróm</t>
  </si>
  <si>
    <t>734224012.S</t>
  </si>
  <si>
    <t>Montáž guľového kohúta závitového G 1</t>
  </si>
  <si>
    <t>551210044800.S</t>
  </si>
  <si>
    <t>Guľový ventil 1”, páčka chróm</t>
  </si>
  <si>
    <t>734240010.S</t>
  </si>
  <si>
    <t>Montáž spätnej klapky závitovej G 1</t>
  </si>
  <si>
    <t>551190001000.S</t>
  </si>
  <si>
    <t>Spätná klapka vodorovná závitová 1", PN 10, pre vodu, mosadz</t>
  </si>
  <si>
    <t>734252110.S</t>
  </si>
  <si>
    <t>Montáž ventilu poistného rohového G 1/2</t>
  </si>
  <si>
    <t>551210023300.S</t>
  </si>
  <si>
    <t>Ventil poistný pre kúrenie 1/2”, PN 16, mosadz</t>
  </si>
  <si>
    <t>734291340.S</t>
  </si>
  <si>
    <t>Montáž filtra závitového G 1</t>
  </si>
  <si>
    <t>422010002300.S</t>
  </si>
  <si>
    <t>Filter závitový nerez 1", dĺ. 90 mm, pre vykurovanie a klimatizácie, rozvody vody a priemysel</t>
  </si>
  <si>
    <t>436320007473.S</t>
  </si>
  <si>
    <t>Magnetický filter 1", plast, 30 % GFRP, nehrdzavejúca oceľ</t>
  </si>
  <si>
    <t>734411111.S</t>
  </si>
  <si>
    <t>Teplomer technický s ochranným púzdrom - priamy typ 160 prev."A"</t>
  </si>
  <si>
    <t>998734201.S</t>
  </si>
  <si>
    <t>Presun hmôt pre armatúry v objektoch výšky do 6 m</t>
  </si>
  <si>
    <t>735</t>
  </si>
  <si>
    <t>Ústredné kúrenie, vykutovacie telesá</t>
  </si>
  <si>
    <t>735153300.S</t>
  </si>
  <si>
    <t>Príplatok k cene za odvzdušňovací ventil telies panelových oceľových s príplatkom 8 %</t>
  </si>
  <si>
    <t>735154140.S</t>
  </si>
  <si>
    <t>Montáž vykurovacieho telesa panelového dvojradového výšky 600 mm/ dĺžky 400-600 mm</t>
  </si>
  <si>
    <t>K00216005009016011</t>
  </si>
  <si>
    <t>138</t>
  </si>
  <si>
    <t>K00216006009016011</t>
  </si>
  <si>
    <t>140</t>
  </si>
  <si>
    <t>K00226006009016011</t>
  </si>
  <si>
    <t>142</t>
  </si>
  <si>
    <t>735154141.S</t>
  </si>
  <si>
    <t>Montáž vykurovacieho telesa panelového dvojradového výšky 600 mm/ dĺžky 700-900 mm</t>
  </si>
  <si>
    <t>144</t>
  </si>
  <si>
    <t>K00216008009016011</t>
  </si>
  <si>
    <t>146</t>
  </si>
  <si>
    <t>K00226008009016011</t>
  </si>
  <si>
    <t>148</t>
  </si>
  <si>
    <t>735154142.S</t>
  </si>
  <si>
    <t>Montáž vykurovacieho telesa panelového dvojradového výšky 600 mm/ dĺžky 1000-1200 mm</t>
  </si>
  <si>
    <t>150</t>
  </si>
  <si>
    <t>K00216010009016011</t>
  </si>
  <si>
    <t>152</t>
  </si>
  <si>
    <t>K00216012009016011</t>
  </si>
  <si>
    <t>154</t>
  </si>
  <si>
    <t>735158120.S</t>
  </si>
  <si>
    <t>Vykurovacie telesá panelové dvojradové, tlaková skúška telesa vodou</t>
  </si>
  <si>
    <t>156</t>
  </si>
  <si>
    <t>998735201.S</t>
  </si>
  <si>
    <t>Presun hmôt pre vykurovacie telesá v objektoch výšky do 6 m</t>
  </si>
  <si>
    <t>158</t>
  </si>
  <si>
    <t>767871110</t>
  </si>
  <si>
    <t>Montáž podperných konštrukcií pre vedenie</t>
  </si>
  <si>
    <t>160</t>
  </si>
  <si>
    <t>55301000011</t>
  </si>
  <si>
    <t>Podperný a závesný systém pre potrubie, závitové tyče, objímky pre uchytenie potrubí, spojovací a montážny materiál</t>
  </si>
  <si>
    <t>162</t>
  </si>
  <si>
    <t>55301000011sp</t>
  </si>
  <si>
    <t>Stavebné práce pre vykurovanie</t>
  </si>
  <si>
    <t>164</t>
  </si>
  <si>
    <t>55301000011duk</t>
  </si>
  <si>
    <t>Demontáž pôvodného vykurovania</t>
  </si>
  <si>
    <t>166</t>
  </si>
  <si>
    <t>168</t>
  </si>
  <si>
    <t>OST</t>
  </si>
  <si>
    <t>Ostatné</t>
  </si>
  <si>
    <t>HZS000111</t>
  </si>
  <si>
    <t>Vykurovacia skúška</t>
  </si>
  <si>
    <t>170</t>
  </si>
  <si>
    <t>HZS000112</t>
  </si>
  <si>
    <t>Vyregulovanie systému</t>
  </si>
  <si>
    <t>172</t>
  </si>
  <si>
    <t xml:space="preserve">    769 - Montáž vzduchotechnických zariadení</t>
  </si>
  <si>
    <t>713483020.S</t>
  </si>
  <si>
    <t>Montáž technickej izolácie samolepiacej rohože hr. 20 mm na potrubia s tvarovanou plochou</t>
  </si>
  <si>
    <t>631470001200.S</t>
  </si>
  <si>
    <t>Lamelová rohož z minerálnej vlny hr. 20 mm s hliníkovou fóliou na izoláciu zakrivených plôch a potrubí</t>
  </si>
  <si>
    <t>769</t>
  </si>
  <si>
    <t>Montáž vzduchotechnických zariadení</t>
  </si>
  <si>
    <t>769021000.S</t>
  </si>
  <si>
    <t>429810000200.Stv</t>
  </si>
  <si>
    <t>769021003.S</t>
  </si>
  <si>
    <t>429810000300.Stv</t>
  </si>
  <si>
    <t>429810000400.Stv</t>
  </si>
  <si>
    <t>769021006.S</t>
  </si>
  <si>
    <t>429810000500.Stv</t>
  </si>
  <si>
    <t>429810000600.Stv</t>
  </si>
  <si>
    <t>769021009.S</t>
  </si>
  <si>
    <t>429810000700.Stv</t>
  </si>
  <si>
    <t>769036000.S</t>
  </si>
  <si>
    <t>Montáž protidažďovej žalúzie do prierezu 0.100 m2</t>
  </si>
  <si>
    <t>429720037800</t>
  </si>
  <si>
    <t>769037024.S</t>
  </si>
  <si>
    <t>Montáž tanierového ventilu kovového priemer montážneho otvoru do 100 mm</t>
  </si>
  <si>
    <t>429720342800.S</t>
  </si>
  <si>
    <t>Ventil tanierový kovový prívodný/odvodný, montážny otvor d 99 mm</t>
  </si>
  <si>
    <t>769037033.S</t>
  </si>
  <si>
    <t>Montáž tanierového ventilu kovového priemer montážneho otvoru do 160 mm</t>
  </si>
  <si>
    <t>429720343100.S</t>
  </si>
  <si>
    <t>Ventil tanierový kovový prívodný/odvodný, montážny otvor d 159 mm</t>
  </si>
  <si>
    <t>769052018.S</t>
  </si>
  <si>
    <t>Montáž rekuperačnej jednotky na stenu prietok 600 m3/h</t>
  </si>
  <si>
    <t>429530015700.Sd580</t>
  </si>
  <si>
    <t>769071012a</t>
  </si>
  <si>
    <t>Montážny a spojovací materiál</t>
  </si>
  <si>
    <t>7690712892</t>
  </si>
  <si>
    <t>Oživenie, spustenie a zaregulovanie systému</t>
  </si>
  <si>
    <t>7690712892sp</t>
  </si>
  <si>
    <t>Stavebné práce pre vzduchotechniku</t>
  </si>
  <si>
    <t>998769201</t>
  </si>
  <si>
    <t>Presun hmôt pre montáž vzduchotechnických zariadení v stavbe (objekte) výšky do 7 m</t>
  </si>
  <si>
    <t>Zníženie energetickej náročnosti verejnej budovy Obecná knižnica Porúbka</t>
  </si>
  <si>
    <t>KRYCÍ LIST</t>
  </si>
  <si>
    <t>REKAPITULÁCIA</t>
  </si>
  <si>
    <t>Výkaz výmer</t>
  </si>
  <si>
    <t>Potrubie kruhové napr. spiro DN 100, dĺžka 1000 mm, 30% tvaroviek</t>
  </si>
  <si>
    <t>Potrubie kruhové napr. spiro DN 125, dĺžka 1000 mm, 30% tvaroviek</t>
  </si>
  <si>
    <t>Potrubie kruhové napr. spiro DN 140, dĺžka 1000 mm, 30% tvaroviek</t>
  </si>
  <si>
    <t>Potrubie kruhové napr. spiro DN 160, dĺžka 1000 mm, 30% tvaroviek</t>
  </si>
  <si>
    <t>Potrubie kruhové napr. spiro DN 180, dĺžka 1000 mm, 30% tvaroviek</t>
  </si>
  <si>
    <t>Montáž napr. spiro potrubia do DN 100</t>
  </si>
  <si>
    <t>Montáž napr. spiro potrubia DN 125-140</t>
  </si>
  <si>
    <t>Montáž napr. spiro potrubia DN 160-180</t>
  </si>
  <si>
    <t>Montáž napr. spiro potrubia DN 200-225</t>
  </si>
  <si>
    <t>Potrubie kruhové napr. spiro DN 200, dĺžka 1000 mm, 30% tvaroviek</t>
  </si>
  <si>
    <t>Žalúzia protidažďová plechová napr. TWG 200, ELEKTRODESIGN</t>
  </si>
  <si>
    <t>Vetracia jednotka s rekuperáciou tepla, vertikálna montáž, napr. Atrea DUPLEX 580 ECV5, prietok vzduchu 490 m3/h</t>
  </si>
  <si>
    <t>Zostava napr. CGB-2/14 kW so zásobníkom CSW-120</t>
  </si>
  <si>
    <t>napr. SPU-2-W 1000 - akumulačný zásobník, napr. KKH WOLF</t>
  </si>
  <si>
    <t>napr. ALPHA2 25-40 N 180 1x230V 50Hz 6H</t>
  </si>
  <si>
    <r>
      <t xml:space="preserve">Úprava vody </t>
    </r>
    <r>
      <rPr>
        <i/>
        <sz val="9"/>
        <color rgb="FF0000FF"/>
        <rFont val="Arial CE"/>
        <charset val="238"/>
      </rPr>
      <t xml:space="preserve">napr. </t>
    </r>
    <r>
      <rPr>
        <i/>
        <sz val="9"/>
        <color rgb="FF0000FF"/>
        <rFont val="Arial CE"/>
      </rPr>
      <t>EZV 25</t>
    </r>
  </si>
  <si>
    <t>Solárny kolektor napr. TopSon F3-1, so striebornou lištou, napr. KKH WOLF</t>
  </si>
  <si>
    <t>Súprava na montáž 1 kolektora napr. TopSon F3-1/CFK-1 do strechy, napr. KKH WOLF</t>
  </si>
  <si>
    <t>Súprava spojek na napr. TopSon F3-Q</t>
  </si>
  <si>
    <t>Solárna čerpadlová skupina 20, napr. KKH WOLF</t>
  </si>
  <si>
    <t>napr. SM1-2 solárny modul</t>
  </si>
  <si>
    <t>Solárny modul napr. SM2-2</t>
  </si>
  <si>
    <t>Modul napr. BM2 solar</t>
  </si>
  <si>
    <t>Automatický odvzdušňovací ventil (kompletný), niklovaný  1/2", kód  4700361,  napr. VALVEX</t>
  </si>
  <si>
    <t>napr. HERZ Ventil do spiatočky RL-1 DN 15, priamy, s možnosťou uzavretia, prípojka na vykurovacie teleso s kužeľovým tesnením, pripojenie na rúru univerzálnym hrdlom</t>
  </si>
  <si>
    <t>napr. RA-DV 15, priamy, DN1/2", kvs 0,02-0,135, balenie 60ks</t>
  </si>
  <si>
    <t>napr. RAE-K 5034 - termostatická hlavica s upevnením M 30x1,5 - obj.č. 013G5034 RLV-KS -  rohové šróbenie pre vykurovacie telesá s možnosťou plného uzatvorenia; pripojenie na sústavu 3/4" AG, pripojenie na teleso 1/2" IG - obj.č. 003L0222, balenie 16 ks</t>
  </si>
  <si>
    <t>Oceľové panelové radiátory napr. KORAD 21K 600x500, s bočným pripojením, s 2 panelmi a 1 konvektorom</t>
  </si>
  <si>
    <t>Oceľové panelové radiátory napr. KORAD 21K 600x600, s bočným pripojením, s 2 panelmi a 1 konvektorom</t>
  </si>
  <si>
    <t>Oceľové panelové radiátory napr. KORAD 22K 600x600, s bočným pripojením, s 2 panelmi a 2 konvektormi</t>
  </si>
  <si>
    <t>Oceľové panelové radiátory napr. KORAD 21K 600x800, s bočným pripojením, s 2 panelmi a 1 konvektorom</t>
  </si>
  <si>
    <t>Oceľové panelové radiátory napr. KORAD 22K 600x800, s bočným pripojením, s 2 panelmi a 2 konvektormi</t>
  </si>
  <si>
    <t>Oceľové panelové radiátory napr. KORAD 21K 600x1000, s bočným pripojením, s 2 panelmi a 1 konvektorom</t>
  </si>
  <si>
    <t>Oceľové panelové radiátory napr. KORAD 21K 600x1200, s bočným pripojením, s 2 panelmi a 1 konvektorom</t>
  </si>
  <si>
    <t>Krabica inštalačná napr. KU 68-1901 KA pod omietku</t>
  </si>
  <si>
    <t>Svorka na potrubie napr. "BERNARD" vrátane pásika Cu, pre vonkajšie práce</t>
  </si>
  <si>
    <t>Svorka uzemňovacia napr. Bernard ZSA 16</t>
  </si>
  <si>
    <t>Krabica prístrojová bez zapojenia (napr. 1901, KP 68, KZ 3)</t>
  </si>
  <si>
    <t>LED panel napr. LP-3030-3K (650lm), teplá biela</t>
  </si>
  <si>
    <t>Svietidlo núdzové nástenné s autonómnou batériou 1x11W, 360x140 mm, 1 hod., IP42, napr. EVG, len núdzový režim</t>
  </si>
  <si>
    <t>Armatúry a príslušenstvo ventil vypúšťací KFE 1/2"</t>
  </si>
  <si>
    <t>Bleskozvod</t>
  </si>
  <si>
    <t>e</t>
  </si>
  <si>
    <t>c - Bleskozvod</t>
  </si>
  <si>
    <t>210010364.S</t>
  </si>
  <si>
    <t>345410000400.S</t>
  </si>
  <si>
    <t>345410008400.S</t>
  </si>
  <si>
    <t>210220001.S</t>
  </si>
  <si>
    <t xml:space="preserve">Uzemňovacie vedenie na povrchu FeZn drôt zvodový O 8-10   </t>
  </si>
  <si>
    <t>354410054700.S</t>
  </si>
  <si>
    <t xml:space="preserve">Drôt bleskozvodový FeZn, d 10 mm   </t>
  </si>
  <si>
    <t>kg</t>
  </si>
  <si>
    <t>210220031.S</t>
  </si>
  <si>
    <t>345610005100.S</t>
  </si>
  <si>
    <t xml:space="preserve">Svorkovnica ekvipotencionálna EPS 2, z PP   </t>
  </si>
  <si>
    <t>210220102.S</t>
  </si>
  <si>
    <t>354410033000.S</t>
  </si>
  <si>
    <t>210220104.S</t>
  </si>
  <si>
    <t>354410037300.S</t>
  </si>
  <si>
    <t>354410067000.S</t>
  </si>
  <si>
    <t xml:space="preserve">Tesniaci set   </t>
  </si>
  <si>
    <t>210220109.S</t>
  </si>
  <si>
    <t>354410032600.S</t>
  </si>
  <si>
    <t>210220203.S</t>
  </si>
  <si>
    <t>210220204.S</t>
  </si>
  <si>
    <t>210220220.S</t>
  </si>
  <si>
    <t>354410023800.S</t>
  </si>
  <si>
    <t xml:space="preserve">Držiak FeZn zachytávacej tyče na upevnenie do muriva označenie F-FIX-132-300   </t>
  </si>
  <si>
    <t>210220243.S</t>
  </si>
  <si>
    <t xml:space="preserve">Svorka FeZn spojovacia SS   </t>
  </si>
  <si>
    <t>354410003400.S</t>
  </si>
  <si>
    <t>210220246.S</t>
  </si>
  <si>
    <t>354410004200.S</t>
  </si>
  <si>
    <t>210220247.S</t>
  </si>
  <si>
    <t>354410004300.S</t>
  </si>
  <si>
    <t>210220253.S</t>
  </si>
  <si>
    <t>354410000900.S</t>
  </si>
  <si>
    <t>210220800.S</t>
  </si>
  <si>
    <t xml:space="preserve">Uzemňovacie vedenie na povrchu AlMgSi drôt zvodový O 8-10 mm   </t>
  </si>
  <si>
    <t>354410064200.S</t>
  </si>
  <si>
    <t xml:space="preserve">Drôt bleskozvodový zliatina AlMgSi, d 8 mm, Al   </t>
  </si>
  <si>
    <t>210220803.S</t>
  </si>
  <si>
    <t xml:space="preserve">Skrytý zvod pri zatepľovacom systéme AlMgSi drôt zvodový O 8 mm   </t>
  </si>
  <si>
    <t>345710009300.S</t>
  </si>
  <si>
    <t xml:space="preserve">Rúrka ohybná vlnitá pancierová so strednou mechanickou odolnosťou z PVC-U, D 32   </t>
  </si>
  <si>
    <t>345710038300.S</t>
  </si>
  <si>
    <t xml:space="preserve">Príchytka z PVC pre elektroinštal. rúrky d 32 mm pre povrchovú montáž s 2 skrutkami   </t>
  </si>
  <si>
    <t>210222020.S</t>
  </si>
  <si>
    <t xml:space="preserve">Uzemňovacie vedenie v zemi FeZn do 120 mm2 vrátane izolácie spojov, pre vonkajšie práce   </t>
  </si>
  <si>
    <t>354410058800.S</t>
  </si>
  <si>
    <t xml:space="preserve">Pásovina uzemňovacia FeZn 30 x 4 mm   </t>
  </si>
  <si>
    <t>354410023200.S</t>
  </si>
  <si>
    <t xml:space="preserve">Tyč zachytávacia FeZn na upevnenie do muriva označenie JP 20   </t>
  </si>
  <si>
    <t>Revízia BZ</t>
  </si>
  <si>
    <t>Prisadzovací rám napr. 3030 pre LED panel - príslušenstvo</t>
  </si>
  <si>
    <t xml:space="preserve">Krabica na hromozvod napr. R.8145   </t>
  </si>
  <si>
    <t xml:space="preserve">Krabica odbočná z PVC s viečkom pod omietku napr. KO 125 E   </t>
  </si>
  <si>
    <t xml:space="preserve">Ekvipotenciálna svorkovnica EPS 2 v krabici napr. KO 125 E   </t>
  </si>
  <si>
    <t xml:space="preserve">Podpery vedenia FeZn napr. PV15   </t>
  </si>
  <si>
    <t xml:space="preserve">Podpera vedenia FeZn na vrchol krovu označenie napr. PV 15 A   </t>
  </si>
  <si>
    <t xml:space="preserve">Podpera vedenia FeZn na plechové strechy označenie napr. PV 23   </t>
  </si>
  <si>
    <t xml:space="preserve">Podpery vedenia FeZn na plechové strechy napr. PV23, napr. PV24   </t>
  </si>
  <si>
    <t xml:space="preserve">Podpery vedenia FeZn pod škridlovú strech napr. PV11 a napr. PV14   </t>
  </si>
  <si>
    <t xml:space="preserve">Zachytávacia tyč FeZn do muriva napr. JZ 10, napr. JZ 15   </t>
  </si>
  <si>
    <t xml:space="preserve">Zachytávacia tyč FeZn bez osadenia napr. JP 10, napr. JP 15, napr. JP 20   </t>
  </si>
  <si>
    <t xml:space="preserve">Podpera vedenia FeZn pod škridľovú strechu označenie napr. PV 11   </t>
  </si>
  <si>
    <t xml:space="preserve">Držiak zachytávacej tyče FeZn napr. F-FIX-132-300   </t>
  </si>
  <si>
    <t xml:space="preserve">Držiak zachytávacej tyče FeZn napr. DJ1-8   </t>
  </si>
  <si>
    <t xml:space="preserve">Držiak FeZn zachytávacej tyče na upevnenie do muriva označenie napr. DJ-1   </t>
  </si>
  <si>
    <t xml:space="preserve">Svorka FeZn spojovacia označenie napr. SS 2 skrutky s príložkou   </t>
  </si>
  <si>
    <t xml:space="preserve">Svorka FeZn na odkvapový žľab napr. SO   </t>
  </si>
  <si>
    <t xml:space="preserve">Svorka FeZn odkvapová označenie napr. SO   </t>
  </si>
  <si>
    <t xml:space="preserve">Svorka FeZn skúšobná napr. SZ   </t>
  </si>
  <si>
    <t xml:space="preserve">Svorka FeZn skúšobná označenie napr. SZ   </t>
  </si>
  <si>
    <t xml:space="preserve">Svorka FeZn uzemňovacia napr. SR03   </t>
  </si>
  <si>
    <t xml:space="preserve">Svorka FeZn uzemňovacia označenie napr. SR 03 A   </t>
  </si>
  <si>
    <t>d - Vykurovanie</t>
  </si>
  <si>
    <t>e - Vzduchotechnika</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</si>
</sst>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sz val="10"/>
      <color rgb="FF464646"/>
      <name val="Arial CE"/>
    </font>
    <font>
      <b/>
      <sz val="10"/>
      <name val="Arial CE"/>
    </font>
    <font>
      <sz val="10"/>
      <color rgb="FFFFFFFF"/>
      <name val="Arial CE"/>
    </font>
    <font>
      <b/>
      <sz val="10"/>
      <color rgb="FFFFFFFF"/>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u/>
      <sz val="11"/>
      <color theme="10"/>
      <name val="Calibri"/>
      <scheme val="minor"/>
    </font>
    <font>
      <i/>
      <sz val="9"/>
      <color rgb="FF0000FF"/>
      <name val="Arial CE"/>
      <charset val="238"/>
    </font>
    <font>
      <sz val="9"/>
      <name val="Arial CE"/>
      <charset val="238"/>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7" fillId="0" borderId="0" applyNumberFormat="0" applyFill="0" applyBorder="0" applyAlignment="0" applyProtection="0"/>
  </cellStyleXfs>
  <cellXfs count="38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14" fillId="0" borderId="0" xfId="0" applyFont="1" applyAlignment="1">
      <alignment horizontal="left" vertical="center"/>
    </xf>
    <xf numFmtId="0" fontId="0" fillId="0" borderId="0" xfId="0" applyFont="1" applyAlignment="1">
      <alignment vertical="center"/>
    </xf>
    <xf numFmtId="0" fontId="0" fillId="0" borderId="3" xfId="0" applyFont="1" applyBorder="1" applyAlignment="1">
      <alignment vertical="center"/>
    </xf>
    <xf numFmtId="0" fontId="15"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4" xfId="0" applyNumberFormat="1" applyFont="1" applyBorder="1" applyAlignment="1">
      <alignment vertical="center"/>
    </xf>
    <xf numFmtId="4" fontId="28" fillId="0" borderId="0" xfId="0" applyNumberFormat="1" applyFont="1" applyBorder="1" applyAlignment="1">
      <alignment vertical="center"/>
    </xf>
    <xf numFmtId="166" fontId="28" fillId="0" borderId="0" xfId="0" applyNumberFormat="1" applyFont="1" applyBorder="1" applyAlignment="1">
      <alignment vertical="center"/>
    </xf>
    <xf numFmtId="4" fontId="28" fillId="0" borderId="15" xfId="0" applyNumberFormat="1" applyFont="1" applyBorder="1" applyAlignment="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0" fillId="0" borderId="22" xfId="0" applyFont="1" applyBorder="1" applyAlignment="1">
      <alignment vertical="center"/>
    </xf>
    <xf numFmtId="4" fontId="0" fillId="0" borderId="0" xfId="0" applyNumberFormat="1" applyFont="1" applyAlignment="1">
      <alignment vertical="center"/>
    </xf>
    <xf numFmtId="0" fontId="24" fillId="5" borderId="0" xfId="0" applyFont="1" applyFill="1" applyAlignment="1">
      <alignment horizontal="left" vertical="center"/>
    </xf>
    <xf numFmtId="0" fontId="0" fillId="5" borderId="0" xfId="0" applyFont="1" applyFill="1" applyAlignment="1">
      <alignment vertical="center"/>
    </xf>
    <xf numFmtId="0" fontId="31"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5" fillId="0" borderId="0" xfId="0" applyFont="1" applyAlignment="1">
      <alignment horizontal="left" vertical="center"/>
    </xf>
    <xf numFmtId="0" fontId="21" fillId="0" borderId="0" xfId="0" applyFont="1" applyAlignment="1">
      <alignment horizontal="left" vertical="center"/>
    </xf>
    <xf numFmtId="4" fontId="16" fillId="0" borderId="0" xfId="0" applyNumberFormat="1" applyFont="1" applyAlignment="1">
      <alignment vertical="center"/>
    </xf>
    <xf numFmtId="0" fontId="9" fillId="0" borderId="0" xfId="0" applyFont="1" applyAlignment="1">
      <alignment vertical="center"/>
    </xf>
    <xf numFmtId="164" fontId="16" fillId="0" borderId="0" xfId="0" applyNumberFormat="1"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2"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0" fontId="0" fillId="0" borderId="3" xfId="0" applyBorder="1" applyAlignment="1">
      <alignment horizontal="center" vertical="center" wrapText="1"/>
    </xf>
    <xf numFmtId="4" fontId="24" fillId="0" borderId="0" xfId="0" applyNumberFormat="1" applyFont="1" applyAlignment="1"/>
    <xf numFmtId="166" fontId="33" fillId="0" borderId="12" xfId="0" applyNumberFormat="1" applyFont="1" applyBorder="1" applyAlignment="1"/>
    <xf numFmtId="166" fontId="33" fillId="0" borderId="13" xfId="0" applyNumberFormat="1" applyFont="1" applyBorder="1" applyAlignment="1"/>
    <xf numFmtId="4" fontId="34"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2" fillId="0" borderId="23" xfId="0" applyFont="1" applyBorder="1" applyAlignment="1" applyProtection="1">
      <alignment horizontal="center" vertical="center"/>
      <protection locked="0"/>
    </xf>
    <xf numFmtId="49" fontId="22" fillId="0" borderId="23" xfId="0" applyNumberFormat="1"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vertical="center"/>
      <protection locked="0"/>
    </xf>
    <xf numFmtId="4" fontId="22" fillId="3"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protection locked="0"/>
    </xf>
    <xf numFmtId="0" fontId="0" fillId="0" borderId="23" xfId="0"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0" fontId="35" fillId="0" borderId="23" xfId="0" applyFont="1" applyBorder="1" applyAlignment="1" applyProtection="1">
      <alignment horizontal="center" vertical="center"/>
      <protection locked="0"/>
    </xf>
    <xf numFmtId="49" fontId="35" fillId="0" borderId="23" xfId="0" applyNumberFormat="1" applyFont="1" applyBorder="1" applyAlignment="1" applyProtection="1">
      <alignment horizontal="left" vertical="center" wrapText="1"/>
      <protection locked="0"/>
    </xf>
    <xf numFmtId="0" fontId="35" fillId="0" borderId="23" xfId="0" applyFont="1" applyBorder="1" applyAlignment="1" applyProtection="1">
      <alignment horizontal="left" vertical="center" wrapText="1"/>
      <protection locked="0"/>
    </xf>
    <xf numFmtId="0" fontId="35" fillId="0" borderId="23" xfId="0" applyFont="1" applyBorder="1" applyAlignment="1" applyProtection="1">
      <alignment horizontal="center" vertical="center" wrapText="1"/>
      <protection locked="0"/>
    </xf>
    <xf numFmtId="167" fontId="35" fillId="0" borderId="23" xfId="0" applyNumberFormat="1" applyFont="1" applyBorder="1" applyAlignment="1" applyProtection="1">
      <alignment vertical="center"/>
      <protection locked="0"/>
    </xf>
    <xf numFmtId="4" fontId="35" fillId="3" borderId="23" xfId="0" applyNumberFormat="1" applyFont="1" applyFill="1" applyBorder="1" applyAlignment="1" applyProtection="1">
      <alignment vertical="center"/>
      <protection locked="0"/>
    </xf>
    <xf numFmtId="4" fontId="35" fillId="0" borderId="23" xfId="0" applyNumberFormat="1" applyFont="1" applyBorder="1" applyAlignment="1" applyProtection="1">
      <alignment vertical="center"/>
      <protection locked="0"/>
    </xf>
    <xf numFmtId="0" fontId="36" fillId="0" borderId="23" xfId="0" applyFont="1" applyBorder="1" applyAlignment="1" applyProtection="1">
      <alignment vertical="center"/>
      <protection locked="0"/>
    </xf>
    <xf numFmtId="0" fontId="36" fillId="0" borderId="3" xfId="0" applyFont="1" applyBorder="1" applyAlignment="1">
      <alignment vertical="center"/>
    </xf>
    <xf numFmtId="0" fontId="35" fillId="3" borderId="14" xfId="0" applyFont="1" applyFill="1" applyBorder="1" applyAlignment="1" applyProtection="1">
      <alignment horizontal="left" vertical="center"/>
      <protection locked="0"/>
    </xf>
    <xf numFmtId="0" fontId="35" fillId="0" borderId="0" xfId="0" applyFont="1" applyBorder="1" applyAlignment="1">
      <alignment horizontal="center" vertical="center"/>
    </xf>
    <xf numFmtId="167" fontId="22" fillId="3" borderId="23" xfId="0" applyNumberFormat="1" applyFont="1" applyFill="1" applyBorder="1" applyAlignment="1" applyProtection="1">
      <alignment vertical="center"/>
      <protection locked="0"/>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49" fontId="2" fillId="3" borderId="0" xfId="0" applyNumberFormat="1" applyFont="1" applyFill="1" applyAlignment="1" applyProtection="1">
      <alignment horizontal="left" vertical="center"/>
      <protection locked="0"/>
    </xf>
    <xf numFmtId="0" fontId="2" fillId="0" borderId="0" xfId="0" applyFont="1" applyAlignment="1">
      <alignment vertical="center"/>
    </xf>
    <xf numFmtId="0" fontId="7" fillId="0" borderId="0" xfId="0" applyFont="1" applyAlignment="1">
      <alignment vertical="center"/>
    </xf>
    <xf numFmtId="0" fontId="2" fillId="0" borderId="0" xfId="0" applyFont="1" applyAlignment="1">
      <alignment horizontal="left" vertical="center"/>
    </xf>
    <xf numFmtId="0" fontId="2" fillId="3" borderId="0" xfId="0" applyFont="1" applyFill="1" applyAlignment="1" applyProtection="1">
      <alignment horizontal="left" vertical="center"/>
      <protection locked="0"/>
    </xf>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0" xfId="0" applyFont="1" applyAlignment="1">
      <alignment vertical="center"/>
    </xf>
    <xf numFmtId="0" fontId="0" fillId="0" borderId="3" xfId="0"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0" fontId="16" fillId="0" borderId="0" xfId="0" applyFont="1" applyAlignment="1">
      <alignment horizontal="left"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0" xfId="0" applyFont="1" applyBorder="1" applyAlignment="1">
      <alignment vertical="center"/>
    </xf>
    <xf numFmtId="0" fontId="0" fillId="5" borderId="7" xfId="0" applyFont="1" applyFill="1" applyBorder="1" applyAlignment="1">
      <alignment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24" fillId="0" borderId="0" xfId="0" applyFont="1" applyAlignment="1">
      <alignment horizontal="left" vertical="center"/>
    </xf>
    <xf numFmtId="4" fontId="24" fillId="0" borderId="0" xfId="0" applyNumberFormat="1" applyFont="1" applyAlignment="1">
      <alignment vertical="center"/>
    </xf>
    <xf numFmtId="0" fontId="0" fillId="5" borderId="0" xfId="0" applyFont="1" applyFill="1" applyAlignment="1">
      <alignment vertical="center"/>
    </xf>
    <xf numFmtId="0" fontId="31"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5" fillId="0" borderId="0" xfId="0" applyFont="1" applyAlignment="1">
      <alignment horizontal="left" vertical="center"/>
    </xf>
    <xf numFmtId="0" fontId="21" fillId="0" borderId="0" xfId="0" applyFont="1" applyAlignment="1">
      <alignment horizontal="left" vertical="center"/>
    </xf>
    <xf numFmtId="4" fontId="16" fillId="0" borderId="0" xfId="0" applyNumberFormat="1" applyFont="1" applyAlignment="1">
      <alignment vertical="center"/>
    </xf>
    <xf numFmtId="0" fontId="9" fillId="0" borderId="0" xfId="0" applyFont="1" applyAlignment="1">
      <alignment vertical="center"/>
    </xf>
    <xf numFmtId="164" fontId="16" fillId="0" borderId="0" xfId="0" applyNumberFormat="1"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2"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0" fontId="0" fillId="0" borderId="3" xfId="0" applyBorder="1" applyAlignment="1">
      <alignment horizontal="center" vertical="center" wrapText="1"/>
    </xf>
    <xf numFmtId="4" fontId="24" fillId="0" borderId="0" xfId="0" applyNumberFormat="1" applyFont="1" applyAlignment="1"/>
    <xf numFmtId="166" fontId="33" fillId="0" borderId="12" xfId="0" applyNumberFormat="1" applyFont="1" applyBorder="1" applyAlignment="1"/>
    <xf numFmtId="166" fontId="33" fillId="0" borderId="13" xfId="0" applyNumberFormat="1" applyFont="1" applyBorder="1" applyAlignment="1"/>
    <xf numFmtId="4" fontId="34"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2" fillId="0" borderId="23" xfId="0" applyFont="1" applyBorder="1" applyAlignment="1" applyProtection="1">
      <alignment horizontal="center" vertical="center"/>
      <protection locked="0"/>
    </xf>
    <xf numFmtId="49" fontId="22" fillId="0" borderId="23" xfId="0" applyNumberFormat="1"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vertical="center"/>
      <protection locked="0"/>
    </xf>
    <xf numFmtId="4" fontId="22" fillId="0" borderId="23" xfId="0" applyNumberFormat="1" applyFont="1" applyBorder="1" applyAlignment="1" applyProtection="1">
      <alignment vertical="center"/>
      <protection locked="0"/>
    </xf>
    <xf numFmtId="0" fontId="0" fillId="0" borderId="23" xfId="0" applyFont="1" applyBorder="1" applyAlignment="1" applyProtection="1">
      <alignmen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Font="1" applyAlignment="1">
      <alignment vertical="center"/>
    </xf>
    <xf numFmtId="4" fontId="35" fillId="0" borderId="23" xfId="0" applyNumberFormat="1" applyFont="1" applyBorder="1" applyAlignment="1" applyProtection="1">
      <alignment vertical="center"/>
      <protection locked="0"/>
    </xf>
    <xf numFmtId="0" fontId="36" fillId="0" borderId="23" xfId="0" applyFont="1" applyBorder="1" applyAlignment="1" applyProtection="1">
      <alignment vertical="center"/>
      <protection locked="0"/>
    </xf>
    <xf numFmtId="0" fontId="36" fillId="0" borderId="3" xfId="0" applyFont="1" applyBorder="1" applyAlignment="1">
      <alignment vertical="center"/>
    </xf>
    <xf numFmtId="0" fontId="35" fillId="0" borderId="0" xfId="0" applyFont="1" applyBorder="1" applyAlignment="1">
      <alignment horizontal="center" vertical="center"/>
    </xf>
    <xf numFmtId="0" fontId="23" fillId="0" borderId="20" xfId="0" applyFont="1" applyBorder="1" applyAlignment="1">
      <alignment horizontal="center"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30" fillId="0" borderId="0" xfId="0" applyFont="1" applyAlignment="1">
      <alignment horizontal="left" vertical="center" wrapText="1"/>
    </xf>
    <xf numFmtId="0" fontId="4" fillId="0" borderId="0" xfId="0" applyFont="1" applyAlignment="1">
      <alignment vertical="center"/>
    </xf>
    <xf numFmtId="0" fontId="4" fillId="0" borderId="3" xfId="0" applyFont="1" applyBorder="1" applyAlignment="1">
      <alignment vertical="center"/>
    </xf>
    <xf numFmtId="0" fontId="22" fillId="0" borderId="23" xfId="0" applyFont="1" applyBorder="1" applyAlignment="1" applyProtection="1">
      <alignment horizontal="center" vertical="center"/>
      <protection locked="0"/>
    </xf>
    <xf numFmtId="49" fontId="22" fillId="0" borderId="23" xfId="0" applyNumberFormat="1"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vertical="center"/>
      <protection locked="0"/>
    </xf>
    <xf numFmtId="0" fontId="35" fillId="0" borderId="23" xfId="0" applyFont="1" applyBorder="1" applyAlignment="1" applyProtection="1">
      <alignment horizontal="center" vertical="center"/>
      <protection locked="0"/>
    </xf>
    <xf numFmtId="49" fontId="35" fillId="0" borderId="23" xfId="0" applyNumberFormat="1" applyFont="1" applyBorder="1" applyAlignment="1" applyProtection="1">
      <alignment horizontal="left" vertical="center" wrapText="1"/>
      <protection locked="0"/>
    </xf>
    <xf numFmtId="0" fontId="35" fillId="0" borderId="23" xfId="0" applyFont="1" applyBorder="1" applyAlignment="1" applyProtection="1">
      <alignment horizontal="left" vertical="center" wrapText="1"/>
      <protection locked="0"/>
    </xf>
    <xf numFmtId="0" fontId="35" fillId="0" borderId="23" xfId="0" applyFont="1" applyBorder="1" applyAlignment="1" applyProtection="1">
      <alignment horizontal="center" vertical="center" wrapText="1"/>
      <protection locked="0"/>
    </xf>
    <xf numFmtId="167" fontId="35" fillId="0" borderId="23" xfId="0" applyNumberFormat="1" applyFont="1" applyBorder="1" applyAlignment="1" applyProtection="1">
      <alignment vertical="center"/>
      <protection locked="0"/>
    </xf>
    <xf numFmtId="0" fontId="35" fillId="0" borderId="23"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49" fontId="39" fillId="0" borderId="23" xfId="0" applyNumberFormat="1" applyFont="1" applyBorder="1" applyAlignment="1" applyProtection="1">
      <alignment horizontal="left" vertical="center" wrapText="1"/>
      <protection locked="0"/>
    </xf>
    <xf numFmtId="0" fontId="39" fillId="0" borderId="23" xfId="0" applyFont="1" applyBorder="1" applyAlignment="1" applyProtection="1">
      <alignment horizontal="center" vertical="center" wrapText="1"/>
      <protection locked="0"/>
    </xf>
    <xf numFmtId="167" fontId="39" fillId="0" borderId="23" xfId="0" applyNumberFormat="1" applyFont="1" applyBorder="1" applyAlignment="1" applyProtection="1">
      <alignment vertical="center"/>
      <protection locked="0"/>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0" fontId="22" fillId="0" borderId="23" xfId="0" applyFont="1" applyBorder="1" applyAlignment="1" applyProtection="1">
      <alignment horizontal="left" vertical="center" wrapText="1"/>
      <protection locked="0"/>
    </xf>
    <xf numFmtId="0" fontId="35" fillId="0" borderId="23"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0" fillId="0" borderId="0" xfId="0" applyFont="1" applyAlignment="1">
      <alignment horizontal="left" vertical="center" wrapText="1"/>
    </xf>
    <xf numFmtId="4" fontId="7" fillId="0" borderId="0" xfId="0" applyNumberFormat="1" applyFont="1" applyAlignment="1">
      <alignment vertical="center"/>
    </xf>
    <xf numFmtId="0" fontId="7"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22" fillId="5" borderId="7" xfId="0" applyFont="1" applyFill="1" applyBorder="1" applyAlignment="1">
      <alignment horizontal="right" vertical="center"/>
    </xf>
    <xf numFmtId="0" fontId="22" fillId="5" borderId="7" xfId="0" applyFont="1" applyFill="1" applyBorder="1" applyAlignment="1">
      <alignment horizontal="center" vertical="center"/>
    </xf>
    <xf numFmtId="0" fontId="22" fillId="5" borderId="8" xfId="0" applyFont="1" applyFill="1" applyBorder="1" applyAlignment="1">
      <alignment horizontal="left" vertical="center"/>
    </xf>
    <xf numFmtId="4" fontId="27" fillId="0" borderId="0" xfId="0" applyNumberFormat="1" applyFont="1" applyAlignment="1">
      <alignment vertical="center"/>
    </xf>
    <xf numFmtId="0" fontId="27" fillId="0" borderId="0" xfId="0" applyFont="1" applyAlignment="1">
      <alignment vertical="center"/>
    </xf>
    <xf numFmtId="4" fontId="27" fillId="0" borderId="0" xfId="0" applyNumberFormat="1" applyFont="1" applyAlignment="1">
      <alignment horizontal="right" vertical="center"/>
    </xf>
    <xf numFmtId="0" fontId="26" fillId="0" borderId="0" xfId="0" applyFont="1" applyAlignment="1">
      <alignment horizontal="left" vertical="center" wrapText="1"/>
    </xf>
    <xf numFmtId="4" fontId="24" fillId="0" borderId="0" xfId="0" applyNumberFormat="1" applyFont="1" applyAlignment="1">
      <alignment horizontal="right" vertical="center"/>
    </xf>
    <xf numFmtId="4" fontId="24" fillId="0" borderId="0" xfId="0" applyNumberFormat="1" applyFont="1" applyAlignment="1">
      <alignment vertical="center"/>
    </xf>
    <xf numFmtId="4" fontId="24" fillId="5" borderId="0" xfId="0" applyNumberFormat="1" applyFont="1" applyFill="1" applyAlignment="1">
      <alignment vertical="center"/>
    </xf>
    <xf numFmtId="0" fontId="13" fillId="0" borderId="0" xfId="0" applyFont="1" applyAlignment="1">
      <alignment horizontal="left" vertical="top" wrapText="1"/>
    </xf>
    <xf numFmtId="0" fontId="13"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4" fontId="2" fillId="0" borderId="0" xfId="0" applyNumberFormat="1" applyFont="1" applyAlignment="1">
      <alignment vertical="center"/>
    </xf>
    <xf numFmtId="4" fontId="15"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4" fontId="17" fillId="0" borderId="0" xfId="0" applyNumberFormat="1" applyFont="1" applyAlignment="1">
      <alignment vertical="center"/>
    </xf>
    <xf numFmtId="0" fontId="16" fillId="0" borderId="0" xfId="0" applyFont="1" applyAlignment="1">
      <alignment vertical="center"/>
    </xf>
    <xf numFmtId="4" fontId="4" fillId="4" borderId="7" xfId="0" applyNumberFormat="1" applyFont="1" applyFill="1" applyBorder="1" applyAlignment="1">
      <alignment vertical="center"/>
    </xf>
    <xf numFmtId="0" fontId="0" fillId="4" borderId="7" xfId="0" applyFont="1" applyFill="1" applyBorder="1" applyAlignment="1">
      <alignment vertical="center"/>
    </xf>
    <xf numFmtId="0" fontId="0" fillId="4" borderId="8" xfId="0" applyFont="1" applyFill="1" applyBorder="1" applyAlignment="1">
      <alignment vertical="center"/>
    </xf>
    <xf numFmtId="0" fontId="4" fillId="4" borderId="7" xfId="0" applyFont="1" applyFill="1" applyBorder="1" applyAlignment="1">
      <alignment horizontal="lef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10" fillId="2" borderId="0" xfId="0" applyFont="1" applyFill="1" applyAlignment="1">
      <alignment horizontal="center" vertical="center"/>
    </xf>
    <xf numFmtId="0" fontId="2" fillId="0" borderId="0" xfId="0" applyFont="1" applyAlignment="1">
      <alignment horizontal="left" vertical="center" wrapText="1"/>
    </xf>
    <xf numFmtId="0" fontId="0" fillId="0" borderId="0" xfId="0" applyAlignment="1"/>
    <xf numFmtId="164" fontId="16" fillId="0" borderId="0" xfId="0" applyNumberFormat="1" applyFont="1" applyAlignment="1">
      <alignment horizontal="left" vertical="center"/>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cellXfs>
  <cellStyles count="2">
    <cellStyle name="Hypertextové prepojenie" xfId="1" builtinId="8"/>
    <cellStyle name="normálne" xfId="0" builtinId="0" customBuiltin="1"/>
  </cellStyles>
  <dxfs count="0"/>
  <tableStyles count="0" defaultTableStyle="TableStyleMedium2"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CM102"/>
  <sheetViews>
    <sheetView showGridLines="0" tabSelected="1" zoomScale="90" zoomScaleNormal="90" workbookViewId="0">
      <selection activeCell="BG24" sqref="BG24"/>
    </sheetView>
  </sheetViews>
  <sheetFormatPr defaultRowHeight="11.25"/>
  <cols>
    <col min="1" max="1" width="8.83203125" style="1" customWidth="1"/>
    <col min="2" max="2" width="1.6640625" style="1" customWidth="1"/>
    <col min="3" max="3" width="4.5" style="1" customWidth="1"/>
    <col min="4" max="33" width="2.83203125" style="1" customWidth="1"/>
    <col min="34" max="35" width="3.5" style="1" customWidth="1"/>
    <col min="36" max="37" width="2.5" style="1" customWidth="1"/>
    <col min="38" max="38" width="8.83203125" style="1" customWidth="1"/>
    <col min="39" max="39" width="3.5" style="1" customWidth="1"/>
    <col min="40" max="40" width="14.33203125" style="1" customWidth="1"/>
    <col min="41" max="41" width="8" style="1" customWidth="1"/>
    <col min="42" max="42" width="4.5" style="1" customWidth="1"/>
    <col min="43" max="43" width="16.6640625" style="1" hidden="1" customWidth="1"/>
    <col min="44" max="44" width="14.5" style="1" customWidth="1"/>
    <col min="45" max="47" width="27.6640625" style="1" hidden="1" customWidth="1"/>
    <col min="48" max="49" width="23.1640625" style="1" hidden="1" customWidth="1"/>
    <col min="50" max="51" width="26.6640625" style="1" hidden="1" customWidth="1"/>
    <col min="52" max="52" width="23.1640625" style="1" hidden="1" customWidth="1"/>
    <col min="53" max="53" width="20.5" style="1" hidden="1" customWidth="1"/>
    <col min="54" max="54" width="26.6640625" style="1" hidden="1" customWidth="1"/>
    <col min="55" max="55" width="23.1640625" style="1" hidden="1" customWidth="1"/>
    <col min="56" max="56" width="20.5" style="1" hidden="1" customWidth="1"/>
    <col min="57" max="57" width="71.1640625" style="1" customWidth="1"/>
    <col min="71" max="91" width="9.1640625" style="1" hidden="1"/>
  </cols>
  <sheetData>
    <row r="1" spans="1:74">
      <c r="A1" s="13" t="s">
        <v>0</v>
      </c>
      <c r="AZ1" s="13" t="s">
        <v>1</v>
      </c>
      <c r="BA1" s="13" t="s">
        <v>2</v>
      </c>
      <c r="BB1" s="13" t="s">
        <v>1</v>
      </c>
      <c r="BT1" s="13" t="s">
        <v>3</v>
      </c>
      <c r="BU1" s="13" t="s">
        <v>3</v>
      </c>
      <c r="BV1" s="13" t="s">
        <v>4</v>
      </c>
    </row>
    <row r="2" spans="1:74" s="1" customFormat="1" ht="36.950000000000003" customHeight="1">
      <c r="AR2" s="375" t="s">
        <v>5</v>
      </c>
      <c r="AS2" s="358"/>
      <c r="AT2" s="358"/>
      <c r="AU2" s="358"/>
      <c r="AV2" s="358"/>
      <c r="AW2" s="358"/>
      <c r="AX2" s="358"/>
      <c r="AY2" s="358"/>
      <c r="AZ2" s="358"/>
      <c r="BA2" s="358"/>
      <c r="BB2" s="358"/>
      <c r="BC2" s="358"/>
      <c r="BD2" s="358"/>
      <c r="BE2" s="358"/>
      <c r="BS2" s="14" t="s">
        <v>6</v>
      </c>
      <c r="BT2" s="14" t="s">
        <v>7</v>
      </c>
    </row>
    <row r="3" spans="1:74" s="1" customFormat="1" ht="6.95" customHeight="1">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7"/>
      <c r="BS3" s="14" t="s">
        <v>6</v>
      </c>
      <c r="BT3" s="14" t="s">
        <v>7</v>
      </c>
    </row>
    <row r="4" spans="1:74" s="1" customFormat="1" ht="24.95" customHeight="1">
      <c r="B4" s="17"/>
      <c r="D4" s="18" t="s">
        <v>8</v>
      </c>
      <c r="AR4" s="17"/>
      <c r="AS4" s="19" t="s">
        <v>9</v>
      </c>
      <c r="BE4" s="20" t="s">
        <v>10</v>
      </c>
      <c r="BS4" s="14" t="s">
        <v>11</v>
      </c>
    </row>
    <row r="5" spans="1:74" s="1" customFormat="1" ht="12" customHeight="1">
      <c r="B5" s="17"/>
      <c r="D5" s="21" t="s">
        <v>12</v>
      </c>
      <c r="K5" s="357"/>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AN5" s="358"/>
      <c r="AO5" s="358"/>
      <c r="AR5" s="17"/>
      <c r="BE5" s="354" t="s">
        <v>13</v>
      </c>
      <c r="BS5" s="14" t="s">
        <v>6</v>
      </c>
    </row>
    <row r="6" spans="1:74" s="1" customFormat="1" ht="36.950000000000003" customHeight="1">
      <c r="B6" s="17"/>
      <c r="D6" s="23" t="s">
        <v>14</v>
      </c>
      <c r="K6" s="359" t="s">
        <v>1020</v>
      </c>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358"/>
      <c r="AL6" s="358"/>
      <c r="AM6" s="358"/>
      <c r="AN6" s="358"/>
      <c r="AO6" s="358"/>
      <c r="AR6" s="17"/>
      <c r="BE6" s="355"/>
      <c r="BS6" s="14" t="s">
        <v>6</v>
      </c>
    </row>
    <row r="7" spans="1:74" s="1" customFormat="1" ht="12" customHeight="1">
      <c r="B7" s="17"/>
      <c r="D7" s="24" t="s">
        <v>15</v>
      </c>
      <c r="K7" s="22" t="s">
        <v>1</v>
      </c>
      <c r="AK7" s="24" t="s">
        <v>16</v>
      </c>
      <c r="AN7" s="22" t="s">
        <v>1</v>
      </c>
      <c r="AR7" s="17"/>
      <c r="BE7" s="355"/>
      <c r="BS7" s="14" t="s">
        <v>6</v>
      </c>
    </row>
    <row r="8" spans="1:74" s="1" customFormat="1" ht="12" customHeight="1">
      <c r="B8" s="17"/>
      <c r="D8" s="24" t="s">
        <v>17</v>
      </c>
      <c r="K8" s="22" t="s">
        <v>18</v>
      </c>
      <c r="AK8" s="24" t="s">
        <v>19</v>
      </c>
      <c r="AN8" s="187" t="s">
        <v>25</v>
      </c>
      <c r="AR8" s="17"/>
      <c r="BE8" s="355"/>
      <c r="BS8" s="14" t="s">
        <v>6</v>
      </c>
    </row>
    <row r="9" spans="1:74" s="1" customFormat="1" ht="14.45" customHeight="1">
      <c r="B9" s="17"/>
      <c r="AR9" s="17"/>
      <c r="BE9" s="355"/>
      <c r="BS9" s="14" t="s">
        <v>6</v>
      </c>
    </row>
    <row r="10" spans="1:74" s="1" customFormat="1" ht="12" customHeight="1">
      <c r="B10" s="17"/>
      <c r="D10" s="24" t="s">
        <v>20</v>
      </c>
      <c r="AK10" s="24" t="s">
        <v>21</v>
      </c>
      <c r="AN10" s="22" t="s">
        <v>1</v>
      </c>
      <c r="AR10" s="17"/>
      <c r="BE10" s="355"/>
      <c r="BS10" s="14" t="s">
        <v>6</v>
      </c>
    </row>
    <row r="11" spans="1:74" s="1" customFormat="1" ht="18.399999999999999" customHeight="1">
      <c r="B11" s="17"/>
      <c r="E11" s="22" t="s">
        <v>22</v>
      </c>
      <c r="AK11" s="24" t="s">
        <v>23</v>
      </c>
      <c r="AN11" s="22" t="s">
        <v>1</v>
      </c>
      <c r="AR11" s="17"/>
      <c r="BE11" s="355"/>
      <c r="BS11" s="14" t="s">
        <v>6</v>
      </c>
    </row>
    <row r="12" spans="1:74" s="1" customFormat="1" ht="6.95" customHeight="1">
      <c r="B12" s="17"/>
      <c r="AR12" s="17"/>
      <c r="BE12" s="355"/>
      <c r="BS12" s="14" t="s">
        <v>6</v>
      </c>
    </row>
    <row r="13" spans="1:74" s="1" customFormat="1" ht="12" customHeight="1">
      <c r="B13" s="17"/>
      <c r="D13" s="24" t="s">
        <v>24</v>
      </c>
      <c r="AK13" s="24" t="s">
        <v>21</v>
      </c>
      <c r="AN13" s="26" t="s">
        <v>25</v>
      </c>
      <c r="AR13" s="17"/>
      <c r="BE13" s="355"/>
      <c r="BS13" s="14" t="s">
        <v>6</v>
      </c>
    </row>
    <row r="14" spans="1:74" ht="12.75">
      <c r="B14" s="17"/>
      <c r="E14" s="360" t="s">
        <v>25</v>
      </c>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24" t="s">
        <v>23</v>
      </c>
      <c r="AN14" s="26" t="s">
        <v>25</v>
      </c>
      <c r="AR14" s="17"/>
      <c r="BE14" s="355"/>
      <c r="BS14" s="14" t="s">
        <v>6</v>
      </c>
    </row>
    <row r="15" spans="1:74" s="1" customFormat="1" ht="6.95" customHeight="1">
      <c r="B15" s="17"/>
      <c r="AR15" s="17"/>
      <c r="BE15" s="355"/>
      <c r="BS15" s="14" t="s">
        <v>3</v>
      </c>
    </row>
    <row r="16" spans="1:74" s="1" customFormat="1" ht="12" customHeight="1">
      <c r="B16" s="17"/>
      <c r="D16" s="24" t="s">
        <v>26</v>
      </c>
      <c r="AK16" s="24" t="s">
        <v>21</v>
      </c>
      <c r="AN16" s="22" t="s">
        <v>1</v>
      </c>
      <c r="AR16" s="17"/>
      <c r="BE16" s="355"/>
      <c r="BS16" s="14" t="s">
        <v>27</v>
      </c>
    </row>
    <row r="17" spans="1:71" s="1" customFormat="1" ht="18.399999999999999" customHeight="1">
      <c r="B17" s="17"/>
      <c r="E17" s="22" t="s">
        <v>22</v>
      </c>
      <c r="AK17" s="24" t="s">
        <v>23</v>
      </c>
      <c r="AN17" s="22" t="s">
        <v>1</v>
      </c>
      <c r="AR17" s="17"/>
      <c r="BE17" s="355"/>
      <c r="BS17" s="14" t="s">
        <v>27</v>
      </c>
    </row>
    <row r="18" spans="1:71" s="1" customFormat="1" ht="6.95" customHeight="1">
      <c r="B18" s="17"/>
      <c r="AR18" s="17"/>
      <c r="BE18" s="355"/>
      <c r="BS18" s="14" t="s">
        <v>6</v>
      </c>
    </row>
    <row r="19" spans="1:71" s="1" customFormat="1" ht="12" customHeight="1">
      <c r="B19" s="17"/>
      <c r="D19" s="24" t="s">
        <v>28</v>
      </c>
      <c r="AK19" s="24" t="s">
        <v>21</v>
      </c>
      <c r="AN19" s="22" t="s">
        <v>1</v>
      </c>
      <c r="AR19" s="17"/>
      <c r="BE19" s="355"/>
      <c r="BS19" s="14" t="s">
        <v>6</v>
      </c>
    </row>
    <row r="20" spans="1:71" s="1" customFormat="1" ht="18.399999999999999" customHeight="1">
      <c r="B20" s="17"/>
      <c r="E20" s="22" t="s">
        <v>22</v>
      </c>
      <c r="AK20" s="24" t="s">
        <v>23</v>
      </c>
      <c r="AN20" s="22" t="s">
        <v>1</v>
      </c>
      <c r="AR20" s="17"/>
      <c r="BE20" s="355"/>
      <c r="BS20" s="14" t="s">
        <v>27</v>
      </c>
    </row>
    <row r="21" spans="1:71" s="1" customFormat="1" ht="6.95" customHeight="1">
      <c r="B21" s="17"/>
      <c r="AR21" s="17"/>
      <c r="BE21" s="355"/>
    </row>
    <row r="22" spans="1:71" s="1" customFormat="1" ht="12" customHeight="1">
      <c r="B22" s="17"/>
      <c r="D22" s="24" t="s">
        <v>29</v>
      </c>
      <c r="AR22" s="17"/>
      <c r="BE22" s="355"/>
    </row>
    <row r="23" spans="1:71" s="1" customFormat="1" ht="90" customHeight="1">
      <c r="B23" s="17"/>
      <c r="E23" s="376" t="s">
        <v>30</v>
      </c>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7"/>
      <c r="AR23" s="17"/>
      <c r="BE23" s="355"/>
    </row>
    <row r="24" spans="1:71" s="1" customFormat="1" ht="6.95" customHeight="1">
      <c r="B24" s="17"/>
      <c r="AR24" s="17"/>
      <c r="BE24" s="355"/>
    </row>
    <row r="25" spans="1:71" s="1" customFormat="1" ht="6.95" customHeight="1">
      <c r="B25" s="17"/>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17"/>
      <c r="BE25" s="355"/>
    </row>
    <row r="26" spans="1:71" s="1" customFormat="1" ht="14.45" customHeight="1">
      <c r="B26" s="17"/>
      <c r="D26" s="29" t="s">
        <v>31</v>
      </c>
      <c r="AK26" s="362">
        <f>ROUND(AG91,2)</f>
        <v>0</v>
      </c>
      <c r="AL26" s="358"/>
      <c r="AM26" s="358"/>
      <c r="AN26" s="358"/>
      <c r="AO26" s="358"/>
      <c r="AR26" s="17"/>
      <c r="BE26" s="355"/>
    </row>
    <row r="27" spans="1:71" s="1" customFormat="1" ht="14.45" customHeight="1">
      <c r="B27" s="17"/>
      <c r="D27" s="29" t="s">
        <v>32</v>
      </c>
      <c r="AK27" s="362">
        <f>ROUND(AG99, 2)</f>
        <v>0</v>
      </c>
      <c r="AL27" s="362"/>
      <c r="AM27" s="362"/>
      <c r="AN27" s="362"/>
      <c r="AO27" s="362"/>
      <c r="AR27" s="17"/>
      <c r="BE27" s="355"/>
    </row>
    <row r="28" spans="1:71" s="2" customFormat="1" ht="6.95" customHeight="1">
      <c r="A28" s="30"/>
      <c r="B28" s="31"/>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1"/>
      <c r="BE28" s="355"/>
    </row>
    <row r="29" spans="1:71" s="2" customFormat="1" ht="25.9" customHeight="1">
      <c r="A29" s="30"/>
      <c r="B29" s="31"/>
      <c r="C29" s="30"/>
      <c r="D29" s="32" t="s">
        <v>33</v>
      </c>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63">
        <f>ROUND(AK26 + AK27, 2)</f>
        <v>0</v>
      </c>
      <c r="AL29" s="364"/>
      <c r="AM29" s="364"/>
      <c r="AN29" s="364"/>
      <c r="AO29" s="364"/>
      <c r="AP29" s="30"/>
      <c r="AQ29" s="30"/>
      <c r="AR29" s="31"/>
      <c r="BE29" s="355"/>
    </row>
    <row r="30" spans="1:71" s="2" customFormat="1" ht="6.95" customHeight="1">
      <c r="A30" s="30"/>
      <c r="B30" s="3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1"/>
      <c r="BE30" s="355"/>
    </row>
    <row r="31" spans="1:71" s="2" customFormat="1" ht="12.75">
      <c r="A31" s="30"/>
      <c r="B31" s="31"/>
      <c r="C31" s="30"/>
      <c r="D31" s="30"/>
      <c r="E31" s="30"/>
      <c r="F31" s="30"/>
      <c r="G31" s="30"/>
      <c r="H31" s="30"/>
      <c r="I31" s="30"/>
      <c r="J31" s="30"/>
      <c r="K31" s="30"/>
      <c r="L31" s="365" t="s">
        <v>34</v>
      </c>
      <c r="M31" s="365"/>
      <c r="N31" s="365"/>
      <c r="O31" s="365"/>
      <c r="P31" s="365"/>
      <c r="Q31" s="30"/>
      <c r="R31" s="30"/>
      <c r="S31" s="30"/>
      <c r="T31" s="30"/>
      <c r="U31" s="30"/>
      <c r="V31" s="30"/>
      <c r="W31" s="365" t="s">
        <v>35</v>
      </c>
      <c r="X31" s="365"/>
      <c r="Y31" s="365"/>
      <c r="Z31" s="365"/>
      <c r="AA31" s="365"/>
      <c r="AB31" s="365"/>
      <c r="AC31" s="365"/>
      <c r="AD31" s="365"/>
      <c r="AE31" s="365"/>
      <c r="AF31" s="30"/>
      <c r="AG31" s="30"/>
      <c r="AH31" s="30"/>
      <c r="AI31" s="30"/>
      <c r="AJ31" s="30"/>
      <c r="AK31" s="365" t="s">
        <v>36</v>
      </c>
      <c r="AL31" s="365"/>
      <c r="AM31" s="365"/>
      <c r="AN31" s="365"/>
      <c r="AO31" s="365"/>
      <c r="AP31" s="30"/>
      <c r="AQ31" s="30"/>
      <c r="AR31" s="31"/>
      <c r="BE31" s="355"/>
    </row>
    <row r="32" spans="1:71" s="3" customFormat="1" ht="14.45" customHeight="1">
      <c r="B32" s="35"/>
      <c r="D32" s="24" t="s">
        <v>37</v>
      </c>
      <c r="F32" s="36" t="s">
        <v>38</v>
      </c>
      <c r="L32" s="378">
        <v>0.2</v>
      </c>
      <c r="M32" s="367"/>
      <c r="N32" s="367"/>
      <c r="O32" s="367"/>
      <c r="P32" s="367"/>
      <c r="Q32" s="37"/>
      <c r="R32" s="37"/>
      <c r="S32" s="37"/>
      <c r="T32" s="37"/>
      <c r="U32" s="37"/>
      <c r="V32" s="37"/>
      <c r="W32" s="366">
        <f>ROUND(AZ91 + SUM(CD99:CD99), 2)</f>
        <v>0</v>
      </c>
      <c r="X32" s="367"/>
      <c r="Y32" s="367"/>
      <c r="Z32" s="367"/>
      <c r="AA32" s="367"/>
      <c r="AB32" s="367"/>
      <c r="AC32" s="367"/>
      <c r="AD32" s="367"/>
      <c r="AE32" s="367"/>
      <c r="AF32" s="37"/>
      <c r="AG32" s="37"/>
      <c r="AH32" s="37"/>
      <c r="AI32" s="37"/>
      <c r="AJ32" s="37"/>
      <c r="AK32" s="366">
        <f>ROUND(AV91 + SUM(BY99:BY99), 2)</f>
        <v>0</v>
      </c>
      <c r="AL32" s="367"/>
      <c r="AM32" s="367"/>
      <c r="AN32" s="367"/>
      <c r="AO32" s="367"/>
      <c r="AP32" s="37"/>
      <c r="AQ32" s="37"/>
      <c r="AR32" s="38"/>
      <c r="AS32" s="37"/>
      <c r="AT32" s="37"/>
      <c r="AU32" s="37"/>
      <c r="AV32" s="37"/>
      <c r="AW32" s="37"/>
      <c r="AX32" s="37"/>
      <c r="AY32" s="37"/>
      <c r="AZ32" s="37"/>
      <c r="BE32" s="356"/>
    </row>
    <row r="33" spans="1:57" s="3" customFormat="1" ht="14.45" customHeight="1">
      <c r="B33" s="35"/>
      <c r="F33" s="36" t="s">
        <v>39</v>
      </c>
      <c r="L33" s="378">
        <v>0.2</v>
      </c>
      <c r="M33" s="367"/>
      <c r="N33" s="367"/>
      <c r="O33" s="367"/>
      <c r="P33" s="367"/>
      <c r="Q33" s="37"/>
      <c r="R33" s="37"/>
      <c r="S33" s="37"/>
      <c r="T33" s="37"/>
      <c r="U33" s="37"/>
      <c r="V33" s="37"/>
      <c r="W33" s="366">
        <f>ROUND(BA91 + SUM(CE99:CE99), 2)</f>
        <v>0</v>
      </c>
      <c r="X33" s="367"/>
      <c r="Y33" s="367"/>
      <c r="Z33" s="367"/>
      <c r="AA33" s="367"/>
      <c r="AB33" s="367"/>
      <c r="AC33" s="367"/>
      <c r="AD33" s="367"/>
      <c r="AE33" s="367"/>
      <c r="AF33" s="37"/>
      <c r="AG33" s="37"/>
      <c r="AH33" s="37"/>
      <c r="AI33" s="37"/>
      <c r="AJ33" s="37"/>
      <c r="AK33" s="366">
        <f>ROUND(AW91 + SUM(BZ99:BZ99), 2)</f>
        <v>0</v>
      </c>
      <c r="AL33" s="367"/>
      <c r="AM33" s="367"/>
      <c r="AN33" s="367"/>
      <c r="AO33" s="367"/>
      <c r="AP33" s="37"/>
      <c r="AQ33" s="37"/>
      <c r="AR33" s="38"/>
      <c r="AS33" s="37"/>
      <c r="AT33" s="37"/>
      <c r="AU33" s="37"/>
      <c r="AV33" s="37"/>
      <c r="AW33" s="37"/>
      <c r="AX33" s="37"/>
      <c r="AY33" s="37"/>
      <c r="AZ33" s="37"/>
      <c r="BE33" s="356"/>
    </row>
    <row r="34" spans="1:57" s="3" customFormat="1" ht="14.45" hidden="1" customHeight="1">
      <c r="B34" s="35"/>
      <c r="F34" s="24" t="s">
        <v>40</v>
      </c>
      <c r="L34" s="374">
        <v>0.2</v>
      </c>
      <c r="M34" s="373"/>
      <c r="N34" s="373"/>
      <c r="O34" s="373"/>
      <c r="P34" s="373"/>
      <c r="W34" s="372">
        <f>ROUND(BB91 + SUM(CF99:CF99), 2)</f>
        <v>0</v>
      </c>
      <c r="X34" s="373"/>
      <c r="Y34" s="373"/>
      <c r="Z34" s="373"/>
      <c r="AA34" s="373"/>
      <c r="AB34" s="373"/>
      <c r="AC34" s="373"/>
      <c r="AD34" s="373"/>
      <c r="AE34" s="373"/>
      <c r="AK34" s="372">
        <v>0</v>
      </c>
      <c r="AL34" s="373"/>
      <c r="AM34" s="373"/>
      <c r="AN34" s="373"/>
      <c r="AO34" s="373"/>
      <c r="AR34" s="35"/>
      <c r="BE34" s="356"/>
    </row>
    <row r="35" spans="1:57" s="3" customFormat="1" ht="14.45" hidden="1" customHeight="1">
      <c r="B35" s="35"/>
      <c r="F35" s="24" t="s">
        <v>41</v>
      </c>
      <c r="L35" s="374">
        <v>0.2</v>
      </c>
      <c r="M35" s="373"/>
      <c r="N35" s="373"/>
      <c r="O35" s="373"/>
      <c r="P35" s="373"/>
      <c r="W35" s="372">
        <f>ROUND(BC91 + SUM(CG99:CG99), 2)</f>
        <v>0</v>
      </c>
      <c r="X35" s="373"/>
      <c r="Y35" s="373"/>
      <c r="Z35" s="373"/>
      <c r="AA35" s="373"/>
      <c r="AB35" s="373"/>
      <c r="AC35" s="373"/>
      <c r="AD35" s="373"/>
      <c r="AE35" s="373"/>
      <c r="AK35" s="372">
        <v>0</v>
      </c>
      <c r="AL35" s="373"/>
      <c r="AM35" s="373"/>
      <c r="AN35" s="373"/>
      <c r="AO35" s="373"/>
      <c r="AR35" s="35"/>
    </row>
    <row r="36" spans="1:57" s="3" customFormat="1" ht="14.45" hidden="1" customHeight="1">
      <c r="B36" s="35"/>
      <c r="F36" s="36" t="s">
        <v>42</v>
      </c>
      <c r="L36" s="378">
        <v>0</v>
      </c>
      <c r="M36" s="367"/>
      <c r="N36" s="367"/>
      <c r="O36" s="367"/>
      <c r="P36" s="367"/>
      <c r="Q36" s="37"/>
      <c r="R36" s="37"/>
      <c r="S36" s="37"/>
      <c r="T36" s="37"/>
      <c r="U36" s="37"/>
      <c r="V36" s="37"/>
      <c r="W36" s="366">
        <f>ROUND(BD91 + SUM(CH99:CH99), 2)</f>
        <v>0</v>
      </c>
      <c r="X36" s="367"/>
      <c r="Y36" s="367"/>
      <c r="Z36" s="367"/>
      <c r="AA36" s="367"/>
      <c r="AB36" s="367"/>
      <c r="AC36" s="367"/>
      <c r="AD36" s="367"/>
      <c r="AE36" s="367"/>
      <c r="AF36" s="37"/>
      <c r="AG36" s="37"/>
      <c r="AH36" s="37"/>
      <c r="AI36" s="37"/>
      <c r="AJ36" s="37"/>
      <c r="AK36" s="366">
        <v>0</v>
      </c>
      <c r="AL36" s="367"/>
      <c r="AM36" s="367"/>
      <c r="AN36" s="367"/>
      <c r="AO36" s="367"/>
      <c r="AP36" s="37"/>
      <c r="AQ36" s="37"/>
      <c r="AR36" s="38"/>
      <c r="AS36" s="37"/>
      <c r="AT36" s="37"/>
      <c r="AU36" s="37"/>
      <c r="AV36" s="37"/>
      <c r="AW36" s="37"/>
      <c r="AX36" s="37"/>
      <c r="AY36" s="37"/>
      <c r="AZ36" s="37"/>
    </row>
    <row r="37" spans="1:57" s="2" customFormat="1" ht="6.95" customHeight="1">
      <c r="A37" s="30"/>
      <c r="B37" s="31"/>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1"/>
      <c r="BE37" s="30"/>
    </row>
    <row r="38" spans="1:57" s="2" customFormat="1" ht="25.9" customHeight="1">
      <c r="A38" s="30"/>
      <c r="B38" s="31"/>
      <c r="C38" s="39"/>
      <c r="D38" s="40" t="s">
        <v>43</v>
      </c>
      <c r="E38" s="41"/>
      <c r="F38" s="41"/>
      <c r="G38" s="41"/>
      <c r="H38" s="41"/>
      <c r="I38" s="41"/>
      <c r="J38" s="41"/>
      <c r="K38" s="41"/>
      <c r="L38" s="41"/>
      <c r="M38" s="41"/>
      <c r="N38" s="41"/>
      <c r="O38" s="41"/>
      <c r="P38" s="41"/>
      <c r="Q38" s="41"/>
      <c r="R38" s="41"/>
      <c r="S38" s="41"/>
      <c r="T38" s="42" t="s">
        <v>44</v>
      </c>
      <c r="U38" s="41"/>
      <c r="V38" s="41"/>
      <c r="W38" s="41"/>
      <c r="X38" s="371" t="s">
        <v>45</v>
      </c>
      <c r="Y38" s="369"/>
      <c r="Z38" s="369"/>
      <c r="AA38" s="369"/>
      <c r="AB38" s="369"/>
      <c r="AC38" s="41"/>
      <c r="AD38" s="41"/>
      <c r="AE38" s="41"/>
      <c r="AF38" s="41"/>
      <c r="AG38" s="41"/>
      <c r="AH38" s="41"/>
      <c r="AI38" s="41"/>
      <c r="AJ38" s="41"/>
      <c r="AK38" s="368">
        <f>SUM(AK29:AK36)</f>
        <v>0</v>
      </c>
      <c r="AL38" s="369"/>
      <c r="AM38" s="369"/>
      <c r="AN38" s="369"/>
      <c r="AO38" s="370"/>
      <c r="AP38" s="39"/>
      <c r="AQ38" s="39"/>
      <c r="AR38" s="31"/>
      <c r="BE38" s="30"/>
    </row>
    <row r="39" spans="1:57" s="2" customFormat="1" ht="6.95" customHeight="1">
      <c r="A39" s="30"/>
      <c r="B39" s="3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1"/>
      <c r="BE39" s="30"/>
    </row>
    <row r="40" spans="1:57" s="2" customFormat="1" ht="14.45" customHeight="1">
      <c r="A40" s="30"/>
      <c r="B40" s="31"/>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1"/>
      <c r="BE40" s="30"/>
    </row>
    <row r="41" spans="1:57" s="1" customFormat="1" ht="14.45" customHeight="1">
      <c r="B41" s="17"/>
      <c r="AR41" s="17"/>
    </row>
    <row r="42" spans="1:57" s="1" customFormat="1" ht="14.45" customHeight="1">
      <c r="B42" s="17"/>
      <c r="AR42" s="17"/>
    </row>
    <row r="43" spans="1:57" s="1" customFormat="1" ht="14.45" customHeight="1">
      <c r="B43" s="17"/>
      <c r="AR43" s="17"/>
    </row>
    <row r="44" spans="1:57" s="1" customFormat="1" ht="14.45" customHeight="1">
      <c r="B44" s="17"/>
      <c r="AR44" s="17"/>
    </row>
    <row r="45" spans="1:57" s="1" customFormat="1" ht="14.45" customHeight="1">
      <c r="B45" s="17"/>
      <c r="AR45" s="17"/>
    </row>
    <row r="46" spans="1:57" s="2" customFormat="1" ht="14.45" customHeight="1">
      <c r="B46" s="43"/>
      <c r="D46" s="44" t="s">
        <v>46</v>
      </c>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4" t="s">
        <v>47</v>
      </c>
      <c r="AI46" s="45"/>
      <c r="AJ46" s="45"/>
      <c r="AK46" s="45"/>
      <c r="AL46" s="45"/>
      <c r="AM46" s="45"/>
      <c r="AN46" s="45"/>
      <c r="AO46" s="45"/>
      <c r="AR46" s="43"/>
    </row>
    <row r="47" spans="1:57">
      <c r="B47" s="17"/>
      <c r="AR47" s="17"/>
    </row>
    <row r="48" spans="1:57">
      <c r="B48" s="17"/>
      <c r="AR48" s="17"/>
    </row>
    <row r="49" spans="1:57">
      <c r="B49" s="17"/>
      <c r="AR49" s="17"/>
    </row>
    <row r="50" spans="1:57">
      <c r="B50" s="17"/>
      <c r="AR50" s="17"/>
    </row>
    <row r="51" spans="1:57">
      <c r="B51" s="17"/>
      <c r="AR51" s="17"/>
    </row>
    <row r="52" spans="1:57">
      <c r="B52" s="17"/>
      <c r="AR52" s="17"/>
    </row>
    <row r="53" spans="1:57">
      <c r="B53" s="17"/>
      <c r="AR53" s="17"/>
    </row>
    <row r="54" spans="1:57">
      <c r="B54" s="17"/>
      <c r="AR54" s="17"/>
    </row>
    <row r="55" spans="1:57">
      <c r="B55" s="17"/>
      <c r="AR55" s="17"/>
    </row>
    <row r="56" spans="1:57">
      <c r="B56" s="17"/>
      <c r="AR56" s="17"/>
    </row>
    <row r="57" spans="1:57" s="2" customFormat="1" ht="12.75">
      <c r="A57" s="30"/>
      <c r="B57" s="31"/>
      <c r="C57" s="30"/>
      <c r="D57" s="46" t="s">
        <v>48</v>
      </c>
      <c r="E57" s="33"/>
      <c r="F57" s="33"/>
      <c r="G57" s="33"/>
      <c r="H57" s="33"/>
      <c r="I57" s="33"/>
      <c r="J57" s="33"/>
      <c r="K57" s="33"/>
      <c r="L57" s="33"/>
      <c r="M57" s="33"/>
      <c r="N57" s="33"/>
      <c r="O57" s="33"/>
      <c r="P57" s="33"/>
      <c r="Q57" s="33"/>
      <c r="R57" s="33"/>
      <c r="S57" s="33"/>
      <c r="T57" s="33"/>
      <c r="U57" s="33"/>
      <c r="V57" s="46" t="s">
        <v>49</v>
      </c>
      <c r="W57" s="33"/>
      <c r="X57" s="33"/>
      <c r="Y57" s="33"/>
      <c r="Z57" s="33"/>
      <c r="AA57" s="33"/>
      <c r="AB57" s="33"/>
      <c r="AC57" s="33"/>
      <c r="AD57" s="33"/>
      <c r="AE57" s="33"/>
      <c r="AF57" s="33"/>
      <c r="AG57" s="33"/>
      <c r="AH57" s="46" t="s">
        <v>48</v>
      </c>
      <c r="AI57" s="33"/>
      <c r="AJ57" s="33"/>
      <c r="AK57" s="33"/>
      <c r="AL57" s="33"/>
      <c r="AM57" s="46" t="s">
        <v>49</v>
      </c>
      <c r="AN57" s="33"/>
      <c r="AO57" s="33"/>
      <c r="AP57" s="30"/>
      <c r="AQ57" s="30"/>
      <c r="AR57" s="31"/>
      <c r="BE57" s="30"/>
    </row>
    <row r="58" spans="1:57">
      <c r="B58" s="17"/>
      <c r="AR58" s="17"/>
    </row>
    <row r="59" spans="1:57">
      <c r="B59" s="17"/>
      <c r="AR59" s="17"/>
    </row>
    <row r="60" spans="1:57">
      <c r="B60" s="17"/>
      <c r="AR60" s="17"/>
    </row>
    <row r="61" spans="1:57" s="2" customFormat="1" ht="12.75">
      <c r="A61" s="30"/>
      <c r="B61" s="31"/>
      <c r="C61" s="30"/>
      <c r="D61" s="44" t="s">
        <v>50</v>
      </c>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4" t="s">
        <v>51</v>
      </c>
      <c r="AI61" s="47"/>
      <c r="AJ61" s="47"/>
      <c r="AK61" s="47"/>
      <c r="AL61" s="47"/>
      <c r="AM61" s="47"/>
      <c r="AN61" s="47"/>
      <c r="AO61" s="47"/>
      <c r="AP61" s="30"/>
      <c r="AQ61" s="30"/>
      <c r="AR61" s="31"/>
      <c r="BE61" s="30"/>
    </row>
    <row r="62" spans="1:57">
      <c r="B62" s="17"/>
      <c r="AR62" s="17"/>
    </row>
    <row r="63" spans="1:57">
      <c r="B63" s="17"/>
      <c r="AR63" s="17"/>
    </row>
    <row r="64" spans="1:57">
      <c r="B64" s="17"/>
      <c r="AR64" s="17"/>
    </row>
    <row r="65" spans="1:57">
      <c r="B65" s="17"/>
      <c r="AR65" s="17"/>
    </row>
    <row r="66" spans="1:57">
      <c r="B66" s="17"/>
      <c r="AR66" s="17"/>
    </row>
    <row r="67" spans="1:57">
      <c r="B67" s="17"/>
      <c r="AR67" s="17"/>
    </row>
    <row r="68" spans="1:57">
      <c r="B68" s="17"/>
      <c r="AR68" s="17"/>
    </row>
    <row r="69" spans="1:57">
      <c r="B69" s="17"/>
      <c r="AR69" s="17"/>
    </row>
    <row r="70" spans="1:57">
      <c r="B70" s="17"/>
      <c r="AR70" s="17"/>
    </row>
    <row r="71" spans="1:57">
      <c r="B71" s="17"/>
      <c r="AR71" s="17"/>
    </row>
    <row r="72" spans="1:57" s="2" customFormat="1" ht="12.75">
      <c r="A72" s="30"/>
      <c r="B72" s="31"/>
      <c r="C72" s="30"/>
      <c r="D72" s="46" t="s">
        <v>48</v>
      </c>
      <c r="E72" s="33"/>
      <c r="F72" s="33"/>
      <c r="G72" s="33"/>
      <c r="H72" s="33"/>
      <c r="I72" s="33"/>
      <c r="J72" s="33"/>
      <c r="K72" s="33"/>
      <c r="L72" s="33"/>
      <c r="M72" s="33"/>
      <c r="N72" s="33"/>
      <c r="O72" s="33"/>
      <c r="P72" s="33"/>
      <c r="Q72" s="33"/>
      <c r="R72" s="33"/>
      <c r="S72" s="33"/>
      <c r="T72" s="33"/>
      <c r="U72" s="33"/>
      <c r="V72" s="46" t="s">
        <v>49</v>
      </c>
      <c r="W72" s="33"/>
      <c r="X72" s="33"/>
      <c r="Y72" s="33"/>
      <c r="Z72" s="33"/>
      <c r="AA72" s="33"/>
      <c r="AB72" s="33"/>
      <c r="AC72" s="33"/>
      <c r="AD72" s="33"/>
      <c r="AE72" s="33"/>
      <c r="AF72" s="33"/>
      <c r="AG72" s="33"/>
      <c r="AH72" s="46" t="s">
        <v>48</v>
      </c>
      <c r="AI72" s="33"/>
      <c r="AJ72" s="33"/>
      <c r="AK72" s="33"/>
      <c r="AL72" s="33"/>
      <c r="AM72" s="46" t="s">
        <v>49</v>
      </c>
      <c r="AN72" s="33"/>
      <c r="AO72" s="33"/>
      <c r="AP72" s="30"/>
      <c r="AQ72" s="30"/>
      <c r="AR72" s="31"/>
      <c r="BE72" s="30"/>
    </row>
    <row r="73" spans="1:57" s="2" customFormat="1">
      <c r="A73" s="30"/>
      <c r="B73" s="31"/>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1"/>
      <c r="BE73" s="30"/>
    </row>
    <row r="74" spans="1:57" s="2" customFormat="1" ht="6.95" customHeight="1">
      <c r="A74" s="30"/>
      <c r="B74" s="48"/>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31"/>
      <c r="BE74" s="30"/>
    </row>
    <row r="78" spans="1:57" s="2" customFormat="1" ht="6.95" customHeight="1">
      <c r="A78" s="30"/>
      <c r="B78" s="50"/>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31"/>
      <c r="BE78" s="30"/>
    </row>
    <row r="79" spans="1:57" s="2" customFormat="1" ht="24.95" customHeight="1">
      <c r="A79" s="30"/>
      <c r="B79" s="31"/>
      <c r="C79" s="18" t="s">
        <v>52</v>
      </c>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1"/>
      <c r="BE79" s="30"/>
    </row>
    <row r="80" spans="1:57" s="2" customFormat="1" ht="6.95" customHeight="1">
      <c r="A80" s="30"/>
      <c r="B80" s="31"/>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1"/>
      <c r="BE80" s="30"/>
    </row>
    <row r="81" spans="1:91" s="4" customFormat="1" ht="12" customHeight="1">
      <c r="B81" s="52"/>
      <c r="C81" s="24" t="s">
        <v>12</v>
      </c>
      <c r="AR81" s="52"/>
    </row>
    <row r="82" spans="1:91" s="5" customFormat="1" ht="36.950000000000003" customHeight="1">
      <c r="B82" s="53"/>
      <c r="C82" s="54" t="s">
        <v>14</v>
      </c>
      <c r="L82" s="333" t="str">
        <f>K6</f>
        <v>Zníženie energetickej náročnosti verejnej budovy Obecná knižnica Porúbka</v>
      </c>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R82" s="53"/>
    </row>
    <row r="83" spans="1:91" s="2" customFormat="1" ht="6.95" customHeight="1">
      <c r="A83" s="30"/>
      <c r="B83" s="31"/>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1"/>
      <c r="BE83" s="30"/>
    </row>
    <row r="84" spans="1:91" s="2" customFormat="1" ht="12" customHeight="1">
      <c r="A84" s="30"/>
      <c r="B84" s="31"/>
      <c r="C84" s="24" t="s">
        <v>17</v>
      </c>
      <c r="D84" s="30"/>
      <c r="E84" s="30"/>
      <c r="F84" s="30"/>
      <c r="G84" s="30"/>
      <c r="H84" s="30"/>
      <c r="I84" s="30"/>
      <c r="J84" s="30"/>
      <c r="K84" s="30"/>
      <c r="L84" s="55" t="str">
        <f>IF(K8="","",K8)</f>
        <v xml:space="preserve">Porúbka </v>
      </c>
      <c r="M84" s="30"/>
      <c r="N84" s="30"/>
      <c r="O84" s="30"/>
      <c r="P84" s="30"/>
      <c r="Q84" s="30"/>
      <c r="R84" s="30"/>
      <c r="S84" s="30"/>
      <c r="T84" s="30"/>
      <c r="U84" s="30"/>
      <c r="V84" s="30"/>
      <c r="W84" s="30"/>
      <c r="X84" s="30"/>
      <c r="Y84" s="30"/>
      <c r="Z84" s="30"/>
      <c r="AA84" s="30"/>
      <c r="AB84" s="30"/>
      <c r="AC84" s="30"/>
      <c r="AD84" s="30"/>
      <c r="AE84" s="30"/>
      <c r="AF84" s="30"/>
      <c r="AG84" s="30"/>
      <c r="AH84" s="30"/>
      <c r="AI84" s="24" t="s">
        <v>19</v>
      </c>
      <c r="AJ84" s="30"/>
      <c r="AK84" s="30"/>
      <c r="AL84" s="30"/>
      <c r="AM84" s="335" t="str">
        <f>IF(AN8= "","",AN8)</f>
        <v>Vyplň údaj</v>
      </c>
      <c r="AN84" s="335"/>
      <c r="AO84" s="30"/>
      <c r="AP84" s="30"/>
      <c r="AQ84" s="30"/>
      <c r="AR84" s="31"/>
      <c r="BE84" s="30"/>
    </row>
    <row r="85" spans="1:91" s="2" customFormat="1" ht="6.95" customHeight="1">
      <c r="A85" s="30"/>
      <c r="B85" s="31"/>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1"/>
      <c r="BE85" s="30"/>
    </row>
    <row r="86" spans="1:91" s="2" customFormat="1" ht="15.6" customHeight="1">
      <c r="A86" s="30"/>
      <c r="B86" s="31"/>
      <c r="C86" s="24" t="s">
        <v>20</v>
      </c>
      <c r="D86" s="30"/>
      <c r="E86" s="30"/>
      <c r="F86" s="30"/>
      <c r="G86" s="30"/>
      <c r="H86" s="30"/>
      <c r="I86" s="30"/>
      <c r="J86" s="30"/>
      <c r="K86" s="30"/>
      <c r="L86" s="4" t="str">
        <f>IF(E11= "","",E11)</f>
        <v xml:space="preserve"> </v>
      </c>
      <c r="M86" s="30"/>
      <c r="N86" s="30"/>
      <c r="O86" s="30"/>
      <c r="P86" s="30"/>
      <c r="Q86" s="30"/>
      <c r="R86" s="30"/>
      <c r="S86" s="30"/>
      <c r="T86" s="30"/>
      <c r="U86" s="30"/>
      <c r="V86" s="30"/>
      <c r="W86" s="30"/>
      <c r="X86" s="30"/>
      <c r="Y86" s="30"/>
      <c r="Z86" s="30"/>
      <c r="AA86" s="30"/>
      <c r="AB86" s="30"/>
      <c r="AC86" s="30"/>
      <c r="AD86" s="30"/>
      <c r="AE86" s="30"/>
      <c r="AF86" s="30"/>
      <c r="AG86" s="30"/>
      <c r="AH86" s="30"/>
      <c r="AI86" s="24" t="s">
        <v>26</v>
      </c>
      <c r="AJ86" s="30"/>
      <c r="AK86" s="30"/>
      <c r="AL86" s="30"/>
      <c r="AM86" s="340" t="str">
        <f>IF(E17="","",E17)</f>
        <v xml:space="preserve"> </v>
      </c>
      <c r="AN86" s="341"/>
      <c r="AO86" s="341"/>
      <c r="AP86" s="341"/>
      <c r="AQ86" s="30"/>
      <c r="AR86" s="31"/>
      <c r="AS86" s="336" t="s">
        <v>53</v>
      </c>
      <c r="AT86" s="337"/>
      <c r="AU86" s="57"/>
      <c r="AV86" s="57"/>
      <c r="AW86" s="57"/>
      <c r="AX86" s="57"/>
      <c r="AY86" s="57"/>
      <c r="AZ86" s="57"/>
      <c r="BA86" s="57"/>
      <c r="BB86" s="57"/>
      <c r="BC86" s="57"/>
      <c r="BD86" s="58"/>
      <c r="BE86" s="30"/>
    </row>
    <row r="87" spans="1:91" s="2" customFormat="1" ht="15.6" customHeight="1">
      <c r="A87" s="30"/>
      <c r="B87" s="31"/>
      <c r="C87" s="24" t="s">
        <v>24</v>
      </c>
      <c r="D87" s="30"/>
      <c r="E87" s="30"/>
      <c r="F87" s="30"/>
      <c r="G87" s="30"/>
      <c r="H87" s="30"/>
      <c r="I87" s="30"/>
      <c r="J87" s="30"/>
      <c r="K87" s="30"/>
      <c r="L87" s="4" t="str">
        <f>IF(E14= "Vyplň údaj","",E14)</f>
        <v/>
      </c>
      <c r="M87" s="30"/>
      <c r="N87" s="30"/>
      <c r="O87" s="30"/>
      <c r="P87" s="30"/>
      <c r="Q87" s="30"/>
      <c r="R87" s="30"/>
      <c r="S87" s="30"/>
      <c r="T87" s="30"/>
      <c r="U87" s="30"/>
      <c r="V87" s="30"/>
      <c r="W87" s="30"/>
      <c r="X87" s="30"/>
      <c r="Y87" s="30"/>
      <c r="Z87" s="30"/>
      <c r="AA87" s="30"/>
      <c r="AB87" s="30"/>
      <c r="AC87" s="30"/>
      <c r="AD87" s="30"/>
      <c r="AE87" s="30"/>
      <c r="AF87" s="30"/>
      <c r="AG87" s="30"/>
      <c r="AH87" s="30"/>
      <c r="AI87" s="24" t="s">
        <v>28</v>
      </c>
      <c r="AJ87" s="30"/>
      <c r="AK87" s="30"/>
      <c r="AL87" s="30"/>
      <c r="AM87" s="340" t="str">
        <f>IF(E20="","",E20)</f>
        <v xml:space="preserve"> </v>
      </c>
      <c r="AN87" s="341"/>
      <c r="AO87" s="341"/>
      <c r="AP87" s="341"/>
      <c r="AQ87" s="30"/>
      <c r="AR87" s="31"/>
      <c r="AS87" s="338"/>
      <c r="AT87" s="339"/>
      <c r="AU87" s="59"/>
      <c r="AV87" s="59"/>
      <c r="AW87" s="59"/>
      <c r="AX87" s="59"/>
      <c r="AY87" s="59"/>
      <c r="AZ87" s="59"/>
      <c r="BA87" s="59"/>
      <c r="BB87" s="59"/>
      <c r="BC87" s="59"/>
      <c r="BD87" s="60"/>
      <c r="BE87" s="30"/>
    </row>
    <row r="88" spans="1:91" s="2" customFormat="1" ht="10.9" customHeight="1">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1"/>
      <c r="AS88" s="338"/>
      <c r="AT88" s="339"/>
      <c r="AU88" s="59"/>
      <c r="AV88" s="59"/>
      <c r="AW88" s="59"/>
      <c r="AX88" s="59"/>
      <c r="AY88" s="59"/>
      <c r="AZ88" s="59"/>
      <c r="BA88" s="59"/>
      <c r="BB88" s="59"/>
      <c r="BC88" s="59"/>
      <c r="BD88" s="60"/>
      <c r="BE88" s="30"/>
    </row>
    <row r="89" spans="1:91" s="2" customFormat="1" ht="29.25" customHeight="1">
      <c r="A89" s="30"/>
      <c r="B89" s="31"/>
      <c r="C89" s="342" t="s">
        <v>54</v>
      </c>
      <c r="D89" s="343"/>
      <c r="E89" s="343"/>
      <c r="F89" s="343"/>
      <c r="G89" s="343"/>
      <c r="H89" s="61"/>
      <c r="I89" s="345" t="s">
        <v>55</v>
      </c>
      <c r="J89" s="343"/>
      <c r="K89" s="343"/>
      <c r="L89" s="343"/>
      <c r="M89" s="343"/>
      <c r="N89" s="343"/>
      <c r="O89" s="343"/>
      <c r="P89" s="343"/>
      <c r="Q89" s="343"/>
      <c r="R89" s="343"/>
      <c r="S89" s="343"/>
      <c r="T89" s="343"/>
      <c r="U89" s="343"/>
      <c r="V89" s="343"/>
      <c r="W89" s="343"/>
      <c r="X89" s="343"/>
      <c r="Y89" s="343"/>
      <c r="Z89" s="343"/>
      <c r="AA89" s="343"/>
      <c r="AB89" s="343"/>
      <c r="AC89" s="343"/>
      <c r="AD89" s="343"/>
      <c r="AE89" s="343"/>
      <c r="AF89" s="343"/>
      <c r="AG89" s="344" t="s">
        <v>56</v>
      </c>
      <c r="AH89" s="343"/>
      <c r="AI89" s="343"/>
      <c r="AJ89" s="343"/>
      <c r="AK89" s="343"/>
      <c r="AL89" s="343"/>
      <c r="AM89" s="343"/>
      <c r="AN89" s="345" t="s">
        <v>57</v>
      </c>
      <c r="AO89" s="343"/>
      <c r="AP89" s="346"/>
      <c r="AQ89" s="62" t="s">
        <v>58</v>
      </c>
      <c r="AR89" s="31"/>
      <c r="AS89" s="63" t="s">
        <v>59</v>
      </c>
      <c r="AT89" s="64" t="s">
        <v>60</v>
      </c>
      <c r="AU89" s="64" t="s">
        <v>61</v>
      </c>
      <c r="AV89" s="64" t="s">
        <v>62</v>
      </c>
      <c r="AW89" s="64" t="s">
        <v>63</v>
      </c>
      <c r="AX89" s="64" t="s">
        <v>64</v>
      </c>
      <c r="AY89" s="64" t="s">
        <v>65</v>
      </c>
      <c r="AZ89" s="64" t="s">
        <v>66</v>
      </c>
      <c r="BA89" s="64" t="s">
        <v>67</v>
      </c>
      <c r="BB89" s="64" t="s">
        <v>68</v>
      </c>
      <c r="BC89" s="64" t="s">
        <v>69</v>
      </c>
      <c r="BD89" s="65" t="s">
        <v>70</v>
      </c>
      <c r="BE89" s="30"/>
    </row>
    <row r="90" spans="1:91" s="2" customFormat="1" ht="10.9" customHeight="1">
      <c r="A90" s="30"/>
      <c r="B90" s="31"/>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1"/>
      <c r="AS90" s="66"/>
      <c r="AT90" s="67"/>
      <c r="AU90" s="67"/>
      <c r="AV90" s="67"/>
      <c r="AW90" s="67"/>
      <c r="AX90" s="67"/>
      <c r="AY90" s="67"/>
      <c r="AZ90" s="67"/>
      <c r="BA90" s="67"/>
      <c r="BB90" s="67"/>
      <c r="BC90" s="67"/>
      <c r="BD90" s="68"/>
      <c r="BE90" s="30"/>
    </row>
    <row r="91" spans="1:91" s="6" customFormat="1" ht="32.450000000000003" customHeight="1">
      <c r="B91" s="69"/>
      <c r="C91" s="70" t="s">
        <v>71</v>
      </c>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351">
        <f>ROUND(AG92,2)</f>
        <v>0</v>
      </c>
      <c r="AH91" s="351"/>
      <c r="AI91" s="351"/>
      <c r="AJ91" s="351"/>
      <c r="AK91" s="351"/>
      <c r="AL91" s="351"/>
      <c r="AM91" s="351"/>
      <c r="AN91" s="352">
        <f t="shared" ref="AN91:AN97" si="0">SUM(AG91,AT91)</f>
        <v>0</v>
      </c>
      <c r="AO91" s="352"/>
      <c r="AP91" s="352"/>
      <c r="AQ91" s="73" t="s">
        <v>1</v>
      </c>
      <c r="AR91" s="307"/>
      <c r="AS91" s="74">
        <f>ROUND(AS92,2)</f>
        <v>0</v>
      </c>
      <c r="AT91" s="75">
        <f t="shared" ref="AT91:AT97" si="1">ROUND(SUM(AV91:AW91),2)</f>
        <v>0</v>
      </c>
      <c r="AU91" s="76">
        <f>ROUND(AU92,5)</f>
        <v>0</v>
      </c>
      <c r="AV91" s="75">
        <f>ROUND(AZ91*L32,2)</f>
        <v>0</v>
      </c>
      <c r="AW91" s="75">
        <f>ROUND(BA91*L33,2)</f>
        <v>0</v>
      </c>
      <c r="AX91" s="75">
        <f>ROUND(BB91*L32,2)</f>
        <v>0</v>
      </c>
      <c r="AY91" s="75">
        <f>ROUND(BC91*L33,2)</f>
        <v>0</v>
      </c>
      <c r="AZ91" s="75">
        <f>ROUND(AZ92,2)</f>
        <v>0</v>
      </c>
      <c r="BA91" s="75">
        <f>ROUND(BA92,2)</f>
        <v>0</v>
      </c>
      <c r="BB91" s="75">
        <f>ROUND(BB92,2)</f>
        <v>0</v>
      </c>
      <c r="BC91" s="75">
        <f>ROUND(BC92,2)</f>
        <v>0</v>
      </c>
      <c r="BD91" s="77">
        <f>ROUND(BD92,2)</f>
        <v>0</v>
      </c>
      <c r="BE91" s="306"/>
      <c r="BS91" s="78" t="s">
        <v>72</v>
      </c>
      <c r="BT91" s="78" t="s">
        <v>73</v>
      </c>
      <c r="BU91" s="79" t="s">
        <v>74</v>
      </c>
      <c r="BV91" s="78" t="s">
        <v>75</v>
      </c>
      <c r="BW91" s="78" t="s">
        <v>4</v>
      </c>
      <c r="BX91" s="78" t="s">
        <v>76</v>
      </c>
      <c r="CL91" s="78" t="s">
        <v>1</v>
      </c>
    </row>
    <row r="92" spans="1:91" s="7" customFormat="1" ht="14.45" customHeight="1">
      <c r="B92" s="80"/>
      <c r="C92" s="81"/>
      <c r="D92" s="350" t="s">
        <v>77</v>
      </c>
      <c r="E92" s="350"/>
      <c r="F92" s="350"/>
      <c r="G92" s="350"/>
      <c r="H92" s="350"/>
      <c r="I92" s="82"/>
      <c r="J92" s="350" t="s">
        <v>78</v>
      </c>
      <c r="K92" s="350"/>
      <c r="L92" s="350"/>
      <c r="M92" s="350"/>
      <c r="N92" s="350"/>
      <c r="O92" s="350"/>
      <c r="P92" s="350"/>
      <c r="Q92" s="350"/>
      <c r="R92" s="350"/>
      <c r="S92" s="350"/>
      <c r="T92" s="350"/>
      <c r="U92" s="350"/>
      <c r="V92" s="350"/>
      <c r="W92" s="350"/>
      <c r="X92" s="350"/>
      <c r="Y92" s="350"/>
      <c r="Z92" s="350"/>
      <c r="AA92" s="350"/>
      <c r="AB92" s="350"/>
      <c r="AC92" s="350"/>
      <c r="AD92" s="350"/>
      <c r="AE92" s="350"/>
      <c r="AF92" s="350"/>
      <c r="AG92" s="349">
        <f>ROUND(SUM(AG93:AG97),2)</f>
        <v>0</v>
      </c>
      <c r="AH92" s="348"/>
      <c r="AI92" s="348"/>
      <c r="AJ92" s="348"/>
      <c r="AK92" s="348"/>
      <c r="AL92" s="348"/>
      <c r="AM92" s="348"/>
      <c r="AN92" s="347">
        <f t="shared" si="0"/>
        <v>0</v>
      </c>
      <c r="AO92" s="348"/>
      <c r="AP92" s="348"/>
      <c r="AQ92" s="83" t="s">
        <v>79</v>
      </c>
      <c r="AR92" s="80"/>
      <c r="AS92" s="84">
        <f>ROUND(SUM(AS93:AS97),2)</f>
        <v>0</v>
      </c>
      <c r="AT92" s="85">
        <f t="shared" si="1"/>
        <v>0</v>
      </c>
      <c r="AU92" s="86">
        <f>ROUND(SUM(AU93:AU97),5)</f>
        <v>0</v>
      </c>
      <c r="AV92" s="85">
        <f>ROUND(AZ92*L32,2)</f>
        <v>0</v>
      </c>
      <c r="AW92" s="85">
        <f>ROUND(BA92*L33,2)</f>
        <v>0</v>
      </c>
      <c r="AX92" s="85">
        <f>ROUND(BB92*L32,2)</f>
        <v>0</v>
      </c>
      <c r="AY92" s="85">
        <f>ROUND(BC92*L33,2)</f>
        <v>0</v>
      </c>
      <c r="AZ92" s="85">
        <f>ROUND(SUM(AZ93:AZ97),2)</f>
        <v>0</v>
      </c>
      <c r="BA92" s="85">
        <f>ROUND(SUM(BA93:BA97),2)</f>
        <v>0</v>
      </c>
      <c r="BB92" s="85">
        <f>ROUND(SUM(BB93:BB97),2)</f>
        <v>0</v>
      </c>
      <c r="BC92" s="85">
        <f>ROUND(SUM(BC93:BC97),2)</f>
        <v>0</v>
      </c>
      <c r="BD92" s="87">
        <f>ROUND(SUM(BD93:BD97),2)</f>
        <v>0</v>
      </c>
      <c r="BS92" s="88" t="s">
        <v>72</v>
      </c>
      <c r="BT92" s="88" t="s">
        <v>80</v>
      </c>
      <c r="BU92" s="88" t="s">
        <v>74</v>
      </c>
      <c r="BV92" s="88" t="s">
        <v>75</v>
      </c>
      <c r="BW92" s="88" t="s">
        <v>81</v>
      </c>
      <c r="BX92" s="88" t="s">
        <v>4</v>
      </c>
      <c r="CL92" s="88" t="s">
        <v>1</v>
      </c>
      <c r="CM92" s="88" t="s">
        <v>73</v>
      </c>
    </row>
    <row r="93" spans="1:91" s="4" customFormat="1" ht="14.45" customHeight="1">
      <c r="A93" s="89"/>
      <c r="B93" s="52"/>
      <c r="C93" s="10"/>
      <c r="D93" s="196"/>
      <c r="E93" s="330" t="s">
        <v>82</v>
      </c>
      <c r="F93" s="330"/>
      <c r="G93" s="330"/>
      <c r="H93" s="330"/>
      <c r="I93" s="330"/>
      <c r="J93" s="196"/>
      <c r="K93" s="330" t="s">
        <v>83</v>
      </c>
      <c r="L93" s="330"/>
      <c r="M93" s="330"/>
      <c r="N93" s="330"/>
      <c r="O93" s="330"/>
      <c r="P93" s="330"/>
      <c r="Q93" s="330"/>
      <c r="R93" s="330"/>
      <c r="S93" s="330"/>
      <c r="T93" s="330"/>
      <c r="U93" s="330"/>
      <c r="V93" s="330"/>
      <c r="W93" s="330"/>
      <c r="X93" s="330"/>
      <c r="Y93" s="330"/>
      <c r="Z93" s="330"/>
      <c r="AA93" s="330"/>
      <c r="AB93" s="330"/>
      <c r="AC93" s="330"/>
      <c r="AD93" s="330"/>
      <c r="AE93" s="330"/>
      <c r="AF93" s="330"/>
      <c r="AG93" s="331">
        <f>'a - Stavebná časť'!J32</f>
        <v>0</v>
      </c>
      <c r="AH93" s="332"/>
      <c r="AI93" s="332"/>
      <c r="AJ93" s="332"/>
      <c r="AK93" s="332"/>
      <c r="AL93" s="332"/>
      <c r="AM93" s="332"/>
      <c r="AN93" s="331">
        <f t="shared" si="0"/>
        <v>0</v>
      </c>
      <c r="AO93" s="332"/>
      <c r="AP93" s="332"/>
      <c r="AQ93" s="90" t="s">
        <v>84</v>
      </c>
      <c r="AR93" s="52"/>
      <c r="AS93" s="91">
        <v>0</v>
      </c>
      <c r="AT93" s="92">
        <f t="shared" si="1"/>
        <v>0</v>
      </c>
      <c r="AU93" s="93">
        <f>'a - Stavebná časť'!P137</f>
        <v>0</v>
      </c>
      <c r="AV93" s="92">
        <f>'a - Stavebná časť'!J35</f>
        <v>0</v>
      </c>
      <c r="AW93" s="92">
        <f>'a - Stavebná časť'!J36</f>
        <v>0</v>
      </c>
      <c r="AX93" s="92">
        <f>'a - Stavebná časť'!J37</f>
        <v>0</v>
      </c>
      <c r="AY93" s="92">
        <f>'a - Stavebná časť'!J38</f>
        <v>0</v>
      </c>
      <c r="AZ93" s="92">
        <f>'a - Stavebná časť'!F35</f>
        <v>0</v>
      </c>
      <c r="BA93" s="92">
        <f>'a - Stavebná časť'!F36</f>
        <v>0</v>
      </c>
      <c r="BB93" s="92">
        <f>'a - Stavebná časť'!F37</f>
        <v>0</v>
      </c>
      <c r="BC93" s="92">
        <f>'a - Stavebná časť'!F38</f>
        <v>0</v>
      </c>
      <c r="BD93" s="94">
        <f>'a - Stavebná časť'!F39</f>
        <v>0</v>
      </c>
      <c r="BT93" s="22" t="s">
        <v>85</v>
      </c>
      <c r="BV93" s="22" t="s">
        <v>75</v>
      </c>
      <c r="BW93" s="22" t="s">
        <v>86</v>
      </c>
      <c r="BX93" s="22" t="s">
        <v>81</v>
      </c>
      <c r="CL93" s="22" t="s">
        <v>1</v>
      </c>
    </row>
    <row r="94" spans="1:91" s="4" customFormat="1" ht="14.45" customHeight="1">
      <c r="A94" s="89"/>
      <c r="B94" s="52"/>
      <c r="C94" s="10"/>
      <c r="D94" s="196"/>
      <c r="E94" s="330" t="s">
        <v>87</v>
      </c>
      <c r="F94" s="330"/>
      <c r="G94" s="330"/>
      <c r="H94" s="330"/>
      <c r="I94" s="330"/>
      <c r="J94" s="196"/>
      <c r="K94" s="330" t="s">
        <v>88</v>
      </c>
      <c r="L94" s="330"/>
      <c r="M94" s="330"/>
      <c r="N94" s="330"/>
      <c r="O94" s="330"/>
      <c r="P94" s="330"/>
      <c r="Q94" s="330"/>
      <c r="R94" s="330"/>
      <c r="S94" s="330"/>
      <c r="T94" s="330"/>
      <c r="U94" s="330"/>
      <c r="V94" s="330"/>
      <c r="W94" s="330"/>
      <c r="X94" s="330"/>
      <c r="Y94" s="330"/>
      <c r="Z94" s="330"/>
      <c r="AA94" s="330"/>
      <c r="AB94" s="330"/>
      <c r="AC94" s="330"/>
      <c r="AD94" s="330"/>
      <c r="AE94" s="330"/>
      <c r="AF94" s="330"/>
      <c r="AG94" s="331">
        <f>'b - Elektroinštalácia'!J32</f>
        <v>0</v>
      </c>
      <c r="AH94" s="332"/>
      <c r="AI94" s="332"/>
      <c r="AJ94" s="332"/>
      <c r="AK94" s="332"/>
      <c r="AL94" s="332"/>
      <c r="AM94" s="332"/>
      <c r="AN94" s="331">
        <f t="shared" si="0"/>
        <v>0</v>
      </c>
      <c r="AO94" s="332"/>
      <c r="AP94" s="332"/>
      <c r="AQ94" s="90" t="s">
        <v>84</v>
      </c>
      <c r="AR94" s="52"/>
      <c r="AS94" s="91">
        <v>0</v>
      </c>
      <c r="AT94" s="92">
        <f>ROUND(SUM(AV94:AW94),2)</f>
        <v>0</v>
      </c>
      <c r="AU94" s="93">
        <f>'b - Elektroinštalácia'!P123</f>
        <v>0</v>
      </c>
      <c r="AV94" s="92">
        <f>'b - Elektroinštalácia'!J35</f>
        <v>0</v>
      </c>
      <c r="AW94" s="92">
        <f>'b - Elektroinštalácia'!J36</f>
        <v>0</v>
      </c>
      <c r="AX94" s="92">
        <f>'b - Elektroinštalácia'!J37</f>
        <v>0</v>
      </c>
      <c r="AY94" s="92">
        <f>'b - Elektroinštalácia'!J38</f>
        <v>0</v>
      </c>
      <c r="AZ94" s="92">
        <f>'b - Elektroinštalácia'!F35</f>
        <v>0</v>
      </c>
      <c r="BA94" s="92">
        <f>'b - Elektroinštalácia'!F36</f>
        <v>0</v>
      </c>
      <c r="BB94" s="92">
        <f>'b - Elektroinštalácia'!F37</f>
        <v>0</v>
      </c>
      <c r="BC94" s="92">
        <f>'b - Elektroinštalácia'!F38</f>
        <v>0</v>
      </c>
      <c r="BD94" s="94">
        <f>'b - Elektroinštalácia'!F39</f>
        <v>0</v>
      </c>
      <c r="BT94" s="22" t="s">
        <v>85</v>
      </c>
      <c r="BV94" s="22" t="s">
        <v>75</v>
      </c>
      <c r="BW94" s="22" t="s">
        <v>89</v>
      </c>
      <c r="BX94" s="22" t="s">
        <v>81</v>
      </c>
      <c r="CL94" s="22" t="s">
        <v>1</v>
      </c>
    </row>
    <row r="95" spans="1:91" s="188" customFormat="1" ht="14.45" customHeight="1">
      <c r="A95" s="89"/>
      <c r="B95" s="52"/>
      <c r="C95" s="189"/>
      <c r="D95" s="196"/>
      <c r="E95" s="305" t="s">
        <v>90</v>
      </c>
      <c r="F95" s="305"/>
      <c r="G95" s="305"/>
      <c r="H95" s="305"/>
      <c r="I95" s="305"/>
      <c r="J95" s="196"/>
      <c r="K95" s="330" t="s">
        <v>1065</v>
      </c>
      <c r="L95" s="330"/>
      <c r="M95" s="330"/>
      <c r="N95" s="330"/>
      <c r="O95" s="330"/>
      <c r="P95" s="330"/>
      <c r="Q95" s="330"/>
      <c r="R95" s="330"/>
      <c r="S95" s="330"/>
      <c r="T95" s="330"/>
      <c r="U95" s="330"/>
      <c r="V95" s="330"/>
      <c r="W95" s="330"/>
      <c r="X95" s="330"/>
      <c r="Y95" s="330"/>
      <c r="Z95" s="330"/>
      <c r="AA95" s="330"/>
      <c r="AB95" s="330"/>
      <c r="AC95" s="330"/>
      <c r="AD95" s="330"/>
      <c r="AE95" s="330"/>
      <c r="AF95" s="330"/>
      <c r="AG95" s="331">
        <f>'c - Bleskozvod'!J32</f>
        <v>0</v>
      </c>
      <c r="AH95" s="332"/>
      <c r="AI95" s="332"/>
      <c r="AJ95" s="332"/>
      <c r="AK95" s="332"/>
      <c r="AL95" s="332"/>
      <c r="AM95" s="332"/>
      <c r="AN95" s="331">
        <f t="shared" ref="AN95" si="2">SUM(AG95,AT95)</f>
        <v>0</v>
      </c>
      <c r="AO95" s="332"/>
      <c r="AP95" s="332"/>
      <c r="AQ95" s="90"/>
      <c r="AR95" s="52"/>
      <c r="AS95" s="323">
        <v>0</v>
      </c>
      <c r="AT95" s="324">
        <f t="shared" ref="AT95" si="3">ROUND(SUM(AV95:AW95),2)</f>
        <v>0</v>
      </c>
      <c r="AU95" s="325">
        <f>'c - Bleskozvod'!P123</f>
        <v>0</v>
      </c>
      <c r="AV95" s="324">
        <f>'c - Bleskozvod'!J35</f>
        <v>0</v>
      </c>
      <c r="AW95" s="324">
        <f>'c - Bleskozvod'!J36</f>
        <v>0</v>
      </c>
      <c r="AX95" s="324">
        <f>'c - Bleskozvod'!J37</f>
        <v>0</v>
      </c>
      <c r="AY95" s="324">
        <f>'c - Bleskozvod'!J38</f>
        <v>0</v>
      </c>
      <c r="AZ95" s="324">
        <f>'c - Bleskozvod'!F35</f>
        <v>0</v>
      </c>
      <c r="BA95" s="324">
        <f>'c - Bleskozvod'!F36</f>
        <v>0</v>
      </c>
      <c r="BB95" s="324">
        <f>'c - Bleskozvod'!F37</f>
        <v>0</v>
      </c>
      <c r="BC95" s="324">
        <f>'c - Bleskozvod'!F38</f>
        <v>0</v>
      </c>
      <c r="BD95" s="326">
        <f>'c - Bleskozvod'!F39</f>
        <v>0</v>
      </c>
      <c r="BT95" s="190"/>
      <c r="BV95" s="190"/>
      <c r="BW95" s="190"/>
      <c r="BX95" s="190"/>
      <c r="CL95" s="190"/>
    </row>
    <row r="96" spans="1:91" s="4" customFormat="1" ht="14.45" customHeight="1">
      <c r="A96" s="89"/>
      <c r="B96" s="52"/>
      <c r="C96" s="10"/>
      <c r="D96" s="196"/>
      <c r="E96" s="330" t="s">
        <v>93</v>
      </c>
      <c r="F96" s="330"/>
      <c r="G96" s="330"/>
      <c r="H96" s="330"/>
      <c r="I96" s="330"/>
      <c r="J96" s="196"/>
      <c r="K96" s="330" t="s">
        <v>91</v>
      </c>
      <c r="L96" s="330"/>
      <c r="M96" s="330"/>
      <c r="N96" s="330"/>
      <c r="O96" s="330"/>
      <c r="P96" s="330"/>
      <c r="Q96" s="330"/>
      <c r="R96" s="330"/>
      <c r="S96" s="330"/>
      <c r="T96" s="330"/>
      <c r="U96" s="330"/>
      <c r="V96" s="330"/>
      <c r="W96" s="330"/>
      <c r="X96" s="330"/>
      <c r="Y96" s="330"/>
      <c r="Z96" s="330"/>
      <c r="AA96" s="330"/>
      <c r="AB96" s="330"/>
      <c r="AC96" s="330"/>
      <c r="AD96" s="330"/>
      <c r="AE96" s="330"/>
      <c r="AF96" s="330"/>
      <c r="AG96" s="331">
        <f>'d - Vykurovanie'!J32</f>
        <v>0</v>
      </c>
      <c r="AH96" s="332"/>
      <c r="AI96" s="332"/>
      <c r="AJ96" s="332"/>
      <c r="AK96" s="332"/>
      <c r="AL96" s="332"/>
      <c r="AM96" s="332"/>
      <c r="AN96" s="331">
        <f t="shared" si="0"/>
        <v>0</v>
      </c>
      <c r="AO96" s="332"/>
      <c r="AP96" s="332"/>
      <c r="AQ96" s="90" t="s">
        <v>84</v>
      </c>
      <c r="AR96" s="52"/>
      <c r="AS96" s="91">
        <v>0</v>
      </c>
      <c r="AT96" s="92">
        <f t="shared" si="1"/>
        <v>0</v>
      </c>
      <c r="AU96" s="93">
        <f>'d - Vykurovanie'!P130</f>
        <v>0</v>
      </c>
      <c r="AV96" s="92">
        <f>'d - Vykurovanie'!J35</f>
        <v>0</v>
      </c>
      <c r="AW96" s="92">
        <f>'d - Vykurovanie'!J36</f>
        <v>0</v>
      </c>
      <c r="AX96" s="92">
        <f>'d - Vykurovanie'!J37</f>
        <v>0</v>
      </c>
      <c r="AY96" s="92">
        <f>'d - Vykurovanie'!J38</f>
        <v>0</v>
      </c>
      <c r="AZ96" s="92">
        <f>'d - Vykurovanie'!F35</f>
        <v>0</v>
      </c>
      <c r="BA96" s="92">
        <f>'d - Vykurovanie'!F36</f>
        <v>0</v>
      </c>
      <c r="BB96" s="92">
        <f>'d - Vykurovanie'!F37</f>
        <v>0</v>
      </c>
      <c r="BC96" s="92">
        <f>'d - Vykurovanie'!F38</f>
        <v>0</v>
      </c>
      <c r="BD96" s="94">
        <f>'d - Vykurovanie'!F39</f>
        <v>0</v>
      </c>
      <c r="BT96" s="22" t="s">
        <v>85</v>
      </c>
      <c r="BV96" s="22" t="s">
        <v>75</v>
      </c>
      <c r="BW96" s="22" t="s">
        <v>92</v>
      </c>
      <c r="BX96" s="22" t="s">
        <v>81</v>
      </c>
      <c r="CL96" s="22" t="s">
        <v>1</v>
      </c>
    </row>
    <row r="97" spans="1:90" s="4" customFormat="1" ht="14.45" customHeight="1">
      <c r="A97" s="89"/>
      <c r="B97" s="52"/>
      <c r="C97" s="10"/>
      <c r="D97" s="196"/>
      <c r="E97" s="330" t="s">
        <v>1066</v>
      </c>
      <c r="F97" s="330"/>
      <c r="G97" s="330"/>
      <c r="H97" s="330"/>
      <c r="I97" s="330"/>
      <c r="J97" s="196"/>
      <c r="K97" s="330" t="s">
        <v>94</v>
      </c>
      <c r="L97" s="330"/>
      <c r="M97" s="330"/>
      <c r="N97" s="330"/>
      <c r="O97" s="330"/>
      <c r="P97" s="330"/>
      <c r="Q97" s="330"/>
      <c r="R97" s="330"/>
      <c r="S97" s="330"/>
      <c r="T97" s="330"/>
      <c r="U97" s="330"/>
      <c r="V97" s="330"/>
      <c r="W97" s="330"/>
      <c r="X97" s="330"/>
      <c r="Y97" s="330"/>
      <c r="Z97" s="330"/>
      <c r="AA97" s="330"/>
      <c r="AB97" s="330"/>
      <c r="AC97" s="330"/>
      <c r="AD97" s="330"/>
      <c r="AE97" s="330"/>
      <c r="AF97" s="330"/>
      <c r="AG97" s="331">
        <f>'e - Vzduchotechnika'!J32</f>
        <v>0</v>
      </c>
      <c r="AH97" s="332"/>
      <c r="AI97" s="332"/>
      <c r="AJ97" s="332"/>
      <c r="AK97" s="332"/>
      <c r="AL97" s="332"/>
      <c r="AM97" s="332"/>
      <c r="AN97" s="331">
        <f t="shared" si="0"/>
        <v>0</v>
      </c>
      <c r="AO97" s="332"/>
      <c r="AP97" s="332"/>
      <c r="AQ97" s="90" t="s">
        <v>84</v>
      </c>
      <c r="AR97" s="52"/>
      <c r="AS97" s="95">
        <v>0</v>
      </c>
      <c r="AT97" s="96">
        <f t="shared" si="1"/>
        <v>0</v>
      </c>
      <c r="AU97" s="97">
        <f>'e - Vzduchotechnika'!P123</f>
        <v>0</v>
      </c>
      <c r="AV97" s="96">
        <f>'e - Vzduchotechnika'!J35</f>
        <v>0</v>
      </c>
      <c r="AW97" s="96">
        <f>'e - Vzduchotechnika'!J36</f>
        <v>0</v>
      </c>
      <c r="AX97" s="96">
        <f>'e - Vzduchotechnika'!J37</f>
        <v>0</v>
      </c>
      <c r="AY97" s="96">
        <f>'e - Vzduchotechnika'!J38</f>
        <v>0</v>
      </c>
      <c r="AZ97" s="96">
        <f>'e - Vzduchotechnika'!F35</f>
        <v>0</v>
      </c>
      <c r="BA97" s="96">
        <f>'e - Vzduchotechnika'!F36</f>
        <v>0</v>
      </c>
      <c r="BB97" s="96">
        <f>'e - Vzduchotechnika'!F37</f>
        <v>0</v>
      </c>
      <c r="BC97" s="96">
        <f>'e - Vzduchotechnika'!F38</f>
        <v>0</v>
      </c>
      <c r="BD97" s="98">
        <f>'e - Vzduchotechnika'!F39</f>
        <v>0</v>
      </c>
      <c r="BT97" s="22" t="s">
        <v>85</v>
      </c>
      <c r="BV97" s="22" t="s">
        <v>75</v>
      </c>
      <c r="BW97" s="22" t="s">
        <v>95</v>
      </c>
      <c r="BX97" s="22" t="s">
        <v>81</v>
      </c>
      <c r="CL97" s="22" t="s">
        <v>1</v>
      </c>
    </row>
    <row r="98" spans="1:90">
      <c r="B98" s="17"/>
      <c r="AR98" s="17"/>
    </row>
    <row r="99" spans="1:90" s="2" customFormat="1" ht="30" customHeight="1">
      <c r="A99" s="30"/>
      <c r="B99" s="31"/>
      <c r="C99" s="70" t="s">
        <v>96</v>
      </c>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52">
        <v>0</v>
      </c>
      <c r="AH99" s="352"/>
      <c r="AI99" s="352"/>
      <c r="AJ99" s="352"/>
      <c r="AK99" s="352"/>
      <c r="AL99" s="352"/>
      <c r="AM99" s="352"/>
      <c r="AN99" s="352">
        <v>0</v>
      </c>
      <c r="AO99" s="352"/>
      <c r="AP99" s="352"/>
      <c r="AQ99" s="99"/>
      <c r="AR99" s="31"/>
      <c r="AS99" s="63" t="s">
        <v>97</v>
      </c>
      <c r="AT99" s="64" t="s">
        <v>98</v>
      </c>
      <c r="AU99" s="64" t="s">
        <v>37</v>
      </c>
      <c r="AV99" s="65" t="s">
        <v>60</v>
      </c>
      <c r="AW99" s="30"/>
      <c r="AX99" s="30"/>
      <c r="AY99" s="30"/>
      <c r="AZ99" s="30"/>
      <c r="BA99" s="30"/>
      <c r="BB99" s="30"/>
      <c r="BC99" s="30"/>
      <c r="BD99" s="30"/>
      <c r="BE99" s="30"/>
    </row>
    <row r="100" spans="1:90" s="2" customFormat="1" ht="10.9" customHeight="1">
      <c r="A100" s="30"/>
      <c r="B100" s="31"/>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1"/>
      <c r="AS100" s="30"/>
      <c r="AT100" s="30"/>
      <c r="AU100" s="30"/>
      <c r="AV100" s="30"/>
      <c r="AW100" s="30"/>
      <c r="AX100" s="30"/>
      <c r="AY100" s="30"/>
      <c r="AZ100" s="30"/>
      <c r="BA100" s="30"/>
      <c r="BB100" s="30"/>
      <c r="BC100" s="30"/>
      <c r="BD100" s="30"/>
      <c r="BE100" s="30"/>
    </row>
    <row r="101" spans="1:90" s="2" customFormat="1" ht="30" customHeight="1">
      <c r="A101" s="30"/>
      <c r="B101" s="31"/>
      <c r="C101" s="101" t="s">
        <v>99</v>
      </c>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353">
        <f>ROUND(AG91 + AG99, 2)</f>
        <v>0</v>
      </c>
      <c r="AH101" s="353"/>
      <c r="AI101" s="353"/>
      <c r="AJ101" s="353"/>
      <c r="AK101" s="353"/>
      <c r="AL101" s="353"/>
      <c r="AM101" s="353"/>
      <c r="AN101" s="353">
        <f>ROUND(AN91 + AN99, 2)</f>
        <v>0</v>
      </c>
      <c r="AO101" s="353"/>
      <c r="AP101" s="353"/>
      <c r="AQ101" s="102"/>
      <c r="AR101" s="31"/>
      <c r="AS101" s="30"/>
      <c r="AT101" s="30"/>
      <c r="AU101" s="30"/>
      <c r="AV101" s="30"/>
      <c r="AW101" s="30"/>
      <c r="AX101" s="30"/>
      <c r="AY101" s="30"/>
      <c r="AZ101" s="30"/>
      <c r="BA101" s="30"/>
      <c r="BB101" s="30"/>
      <c r="BC101" s="30"/>
      <c r="BD101" s="30"/>
      <c r="BE101" s="30"/>
    </row>
    <row r="102" spans="1:90" s="2" customFormat="1" ht="6.95" customHeight="1">
      <c r="A102" s="30"/>
      <c r="B102" s="48"/>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31"/>
      <c r="AS102" s="30"/>
      <c r="AT102" s="30"/>
      <c r="AU102" s="30"/>
      <c r="AV102" s="30"/>
      <c r="AW102" s="30"/>
      <c r="AX102" s="30"/>
      <c r="AY102" s="30"/>
      <c r="AZ102" s="30"/>
      <c r="BA102" s="30"/>
      <c r="BB102" s="30"/>
      <c r="BC102" s="30"/>
      <c r="BD102" s="30"/>
      <c r="BE102" s="30"/>
    </row>
  </sheetData>
  <mergeCells count="67">
    <mergeCell ref="AR2:BE2"/>
    <mergeCell ref="E23:AO23"/>
    <mergeCell ref="AK36:AO36"/>
    <mergeCell ref="W36:AE36"/>
    <mergeCell ref="L36:P36"/>
    <mergeCell ref="L32:P32"/>
    <mergeCell ref="W32:AE32"/>
    <mergeCell ref="W33:AE33"/>
    <mergeCell ref="AK33:AO33"/>
    <mergeCell ref="L33:P33"/>
    <mergeCell ref="X38:AB38"/>
    <mergeCell ref="AK34:AO34"/>
    <mergeCell ref="L34:P34"/>
    <mergeCell ref="W34:AE34"/>
    <mergeCell ref="W35:AE35"/>
    <mergeCell ref="L35:P35"/>
    <mergeCell ref="AK35:AO35"/>
    <mergeCell ref="AG99:AM99"/>
    <mergeCell ref="AN99:AP99"/>
    <mergeCell ref="AG101:AM101"/>
    <mergeCell ref="AN101:AP101"/>
    <mergeCell ref="BE5:BE34"/>
    <mergeCell ref="K5:AO5"/>
    <mergeCell ref="K6:AO6"/>
    <mergeCell ref="E14:AJ14"/>
    <mergeCell ref="AK26:AO26"/>
    <mergeCell ref="AK27:AO27"/>
    <mergeCell ref="AK29:AO29"/>
    <mergeCell ref="AK31:AO31"/>
    <mergeCell ref="W31:AE31"/>
    <mergeCell ref="L31:P31"/>
    <mergeCell ref="AK32:AO32"/>
    <mergeCell ref="AK38:AO38"/>
    <mergeCell ref="AN97:AP97"/>
    <mergeCell ref="AG97:AM97"/>
    <mergeCell ref="E97:I97"/>
    <mergeCell ref="K97:AF97"/>
    <mergeCell ref="E96:I96"/>
    <mergeCell ref="K96:AF96"/>
    <mergeCell ref="E94:I94"/>
    <mergeCell ref="E93:I93"/>
    <mergeCell ref="K93:AF93"/>
    <mergeCell ref="AN96:AP96"/>
    <mergeCell ref="AG96:AM96"/>
    <mergeCell ref="D92:H92"/>
    <mergeCell ref="AG91:AM91"/>
    <mergeCell ref="AN91:AP91"/>
    <mergeCell ref="AG93:AM93"/>
    <mergeCell ref="AN93:AP93"/>
    <mergeCell ref="AS86:AT88"/>
    <mergeCell ref="AM86:AP86"/>
    <mergeCell ref="AM87:AP87"/>
    <mergeCell ref="C89:G89"/>
    <mergeCell ref="AG89:AM89"/>
    <mergeCell ref="AN89:AP89"/>
    <mergeCell ref="I89:AF89"/>
    <mergeCell ref="K95:AF95"/>
    <mergeCell ref="K94:AF94"/>
    <mergeCell ref="AG95:AM95"/>
    <mergeCell ref="AN95:AP95"/>
    <mergeCell ref="L82:AO82"/>
    <mergeCell ref="AM84:AN84"/>
    <mergeCell ref="AN92:AP92"/>
    <mergeCell ref="AG92:AM92"/>
    <mergeCell ref="J92:AF92"/>
    <mergeCell ref="AG94:AM94"/>
    <mergeCell ref="AN94:AP94"/>
  </mergeCells>
  <dataValidations count="2">
    <dataValidation type="list" allowBlank="1" showInputMessage="1" showErrorMessage="1" error="Povolené sú hodnoty základná, znížená, nulová." sqref="AU99">
      <formula1>"základná, znížená, nulová"</formula1>
    </dataValidation>
    <dataValidation type="list" allowBlank="1" showInputMessage="1" showErrorMessage="1" error="Povolené sú hodnoty stavebná časť, technologická časť, investičná časť." sqref="AT99">
      <formula1>"stavebná časť, technologická časť, investičná časť"</formula1>
    </dataValidation>
  </dataValidations>
  <printOptions horizontalCentered="1"/>
  <pageMargins left="0.39370078740157483" right="0.39370078740157483" top="0.39370078740157483" bottom="0.39370078740157483" header="0" footer="0"/>
  <pageSetup paperSize="9" scale="85" fitToHeight="100" orientation="portrait" r:id="rId1"/>
  <headerFooter>
    <oddFooter>&amp;CStrana &amp;P z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A2:BM291"/>
  <sheetViews>
    <sheetView showGridLines="0" zoomScale="90" zoomScaleNormal="90" workbookViewId="0">
      <selection activeCell="W258" sqref="W258"/>
    </sheetView>
  </sheetViews>
  <sheetFormatPr defaultRowHeight="11.25"/>
  <cols>
    <col min="1" max="1" width="8.83203125" style="1" customWidth="1"/>
    <col min="2" max="2" width="1.1640625" style="1" customWidth="1"/>
    <col min="3" max="4" width="4.5" style="1" customWidth="1"/>
    <col min="5" max="5" width="18.33203125" style="1" customWidth="1"/>
    <col min="6" max="6" width="54.5" style="1" customWidth="1"/>
    <col min="7" max="7" width="8" style="1" customWidth="1"/>
    <col min="8" max="8" width="15" style="1" customWidth="1"/>
    <col min="9" max="9" width="16.83203125" style="1" customWidth="1"/>
    <col min="10" max="10" width="23.83203125" style="1" customWidth="1"/>
    <col min="11" max="11" width="23.83203125" style="1" hidden="1" customWidth="1"/>
    <col min="12" max="12" width="10" style="1" customWidth="1"/>
    <col min="13" max="13" width="11.5" style="1" hidden="1" customWidth="1"/>
    <col min="14" max="14" width="9.1640625" style="1" hidden="1"/>
    <col min="15" max="20" width="15.1640625" style="1" hidden="1" customWidth="1"/>
    <col min="21" max="21" width="17.5" style="1" hidden="1" customWidth="1"/>
    <col min="22" max="22" width="13.1640625" style="1" customWidth="1"/>
    <col min="23" max="23" width="17.5" style="1" customWidth="1"/>
    <col min="24" max="24" width="13.1640625" style="1" customWidth="1"/>
    <col min="25" max="25" width="16" style="1" customWidth="1"/>
    <col min="26" max="26" width="11.6640625" style="1" customWidth="1"/>
    <col min="27" max="27" width="16" style="1" customWidth="1"/>
    <col min="28" max="28" width="17.5" style="1" customWidth="1"/>
    <col min="29" max="29" width="11.6640625" style="1" customWidth="1"/>
    <col min="30" max="30" width="16" style="1" customWidth="1"/>
    <col min="31" max="31" width="17.5" style="1" customWidth="1"/>
    <col min="44" max="65" width="9.1640625" style="1" hidden="1"/>
  </cols>
  <sheetData>
    <row r="2" spans="1:46" s="1" customFormat="1" ht="36.950000000000003" customHeight="1">
      <c r="L2" s="375" t="s">
        <v>5</v>
      </c>
      <c r="M2" s="358"/>
      <c r="N2" s="358"/>
      <c r="O2" s="358"/>
      <c r="P2" s="358"/>
      <c r="Q2" s="358"/>
      <c r="R2" s="358"/>
      <c r="S2" s="358"/>
      <c r="T2" s="358"/>
      <c r="U2" s="358"/>
      <c r="V2" s="358"/>
      <c r="AT2" s="14" t="s">
        <v>86</v>
      </c>
    </row>
    <row r="3" spans="1:46" s="1" customFormat="1" ht="6.95" customHeight="1">
      <c r="B3" s="15"/>
      <c r="C3" s="16"/>
      <c r="D3" s="16"/>
      <c r="E3" s="16"/>
      <c r="F3" s="16"/>
      <c r="G3" s="16"/>
      <c r="H3" s="16"/>
      <c r="I3" s="16"/>
      <c r="J3" s="16"/>
      <c r="K3" s="16"/>
      <c r="L3" s="17"/>
      <c r="AT3" s="14" t="s">
        <v>73</v>
      </c>
    </row>
    <row r="4" spans="1:46" s="1" customFormat="1" ht="24.95" customHeight="1">
      <c r="B4" s="17"/>
      <c r="D4" s="18" t="s">
        <v>1021</v>
      </c>
      <c r="L4" s="17"/>
      <c r="M4" s="103" t="s">
        <v>9</v>
      </c>
      <c r="AT4" s="14" t="s">
        <v>3</v>
      </c>
    </row>
    <row r="5" spans="1:46" s="1" customFormat="1" ht="6.95" customHeight="1">
      <c r="B5" s="17"/>
      <c r="L5" s="17"/>
    </row>
    <row r="6" spans="1:46" s="1" customFormat="1" ht="12" customHeight="1">
      <c r="B6" s="17"/>
      <c r="D6" s="24" t="s">
        <v>14</v>
      </c>
      <c r="L6" s="17"/>
    </row>
    <row r="7" spans="1:46" s="1" customFormat="1" ht="14.45" customHeight="1">
      <c r="B7" s="17"/>
      <c r="E7" s="380" t="str">
        <f>'Rekapitulácia stavby'!K6</f>
        <v>Zníženie energetickej náročnosti verejnej budovy Obecná knižnica Porúbka</v>
      </c>
      <c r="F7" s="381"/>
      <c r="G7" s="381"/>
      <c r="H7" s="381"/>
      <c r="L7" s="17"/>
    </row>
    <row r="8" spans="1:46" s="1" customFormat="1" ht="12" customHeight="1">
      <c r="B8" s="17"/>
      <c r="D8" s="24" t="s">
        <v>100</v>
      </c>
      <c r="L8" s="17"/>
    </row>
    <row r="9" spans="1:46" s="2" customFormat="1" ht="14.45" customHeight="1">
      <c r="A9" s="30"/>
      <c r="B9" s="31"/>
      <c r="C9" s="30"/>
      <c r="D9" s="30"/>
      <c r="E9" s="380" t="s">
        <v>101</v>
      </c>
      <c r="F9" s="379"/>
      <c r="G9" s="379"/>
      <c r="H9" s="379"/>
      <c r="I9" s="30"/>
      <c r="J9" s="30"/>
      <c r="K9" s="30"/>
      <c r="L9" s="43"/>
      <c r="S9" s="30"/>
      <c r="T9" s="30"/>
      <c r="U9" s="30"/>
      <c r="V9" s="30"/>
      <c r="W9" s="30"/>
      <c r="X9" s="30"/>
      <c r="Y9" s="30"/>
      <c r="Z9" s="30"/>
      <c r="AA9" s="30"/>
      <c r="AB9" s="30"/>
      <c r="AC9" s="30"/>
      <c r="AD9" s="30"/>
      <c r="AE9" s="30"/>
    </row>
    <row r="10" spans="1:46" s="2" customFormat="1" ht="12" customHeight="1">
      <c r="A10" s="30"/>
      <c r="B10" s="31"/>
      <c r="C10" s="30"/>
      <c r="D10" s="24" t="s">
        <v>102</v>
      </c>
      <c r="E10" s="30"/>
      <c r="F10" s="30"/>
      <c r="G10" s="30"/>
      <c r="H10" s="30"/>
      <c r="I10" s="30"/>
      <c r="J10" s="30"/>
      <c r="K10" s="30"/>
      <c r="L10" s="43"/>
      <c r="S10" s="30"/>
      <c r="T10" s="30"/>
      <c r="U10" s="30"/>
      <c r="V10" s="30"/>
      <c r="W10" s="30"/>
      <c r="X10" s="30"/>
      <c r="Y10" s="30"/>
      <c r="Z10" s="30"/>
      <c r="AA10" s="30"/>
      <c r="AB10" s="30"/>
      <c r="AC10" s="30"/>
      <c r="AD10" s="30"/>
      <c r="AE10" s="30"/>
    </row>
    <row r="11" spans="1:46" s="2" customFormat="1" ht="15.6" customHeight="1">
      <c r="A11" s="30"/>
      <c r="B11" s="31"/>
      <c r="C11" s="30"/>
      <c r="D11" s="30"/>
      <c r="E11" s="333" t="s">
        <v>103</v>
      </c>
      <c r="F11" s="379"/>
      <c r="G11" s="379"/>
      <c r="H11" s="379"/>
      <c r="I11" s="30"/>
      <c r="J11" s="30"/>
      <c r="K11" s="30"/>
      <c r="L11" s="43"/>
      <c r="S11" s="30"/>
      <c r="T11" s="30"/>
      <c r="U11" s="30"/>
      <c r="V11" s="30"/>
      <c r="W11" s="30"/>
      <c r="X11" s="30"/>
      <c r="Y11" s="30"/>
      <c r="Z11" s="30"/>
      <c r="AA11" s="30"/>
      <c r="AB11" s="30"/>
      <c r="AC11" s="30"/>
      <c r="AD11" s="30"/>
      <c r="AE11" s="30"/>
    </row>
    <row r="12" spans="1:46" s="2" customFormat="1">
      <c r="A12" s="30"/>
      <c r="B12" s="31"/>
      <c r="C12" s="30"/>
      <c r="D12" s="30"/>
      <c r="E12" s="30"/>
      <c r="F12" s="30"/>
      <c r="G12" s="30"/>
      <c r="H12" s="30"/>
      <c r="I12" s="30"/>
      <c r="J12" s="30"/>
      <c r="K12" s="30"/>
      <c r="L12" s="43"/>
      <c r="S12" s="30"/>
      <c r="T12" s="30"/>
      <c r="U12" s="30"/>
      <c r="V12" s="30"/>
      <c r="W12" s="30"/>
      <c r="X12" s="30"/>
      <c r="Y12" s="30"/>
      <c r="Z12" s="30"/>
      <c r="AA12" s="30"/>
      <c r="AB12" s="30"/>
      <c r="AC12" s="30"/>
      <c r="AD12" s="30"/>
      <c r="AE12" s="30"/>
    </row>
    <row r="13" spans="1:46" s="2" customFormat="1" ht="12" customHeight="1">
      <c r="A13" s="30"/>
      <c r="B13" s="31"/>
      <c r="C13" s="30"/>
      <c r="D13" s="24" t="s">
        <v>15</v>
      </c>
      <c r="E13" s="30"/>
      <c r="F13" s="22" t="s">
        <v>1</v>
      </c>
      <c r="G13" s="30"/>
      <c r="H13" s="30"/>
      <c r="I13" s="24" t="s">
        <v>16</v>
      </c>
      <c r="J13" s="22" t="s">
        <v>1</v>
      </c>
      <c r="K13" s="30"/>
      <c r="L13" s="43"/>
      <c r="S13" s="30"/>
      <c r="T13" s="30"/>
      <c r="U13" s="30"/>
      <c r="V13" s="30"/>
      <c r="W13" s="30"/>
      <c r="X13" s="30"/>
      <c r="Y13" s="30"/>
      <c r="Z13" s="30"/>
      <c r="AA13" s="30"/>
      <c r="AB13" s="30"/>
      <c r="AC13" s="30"/>
      <c r="AD13" s="30"/>
      <c r="AE13" s="30"/>
    </row>
    <row r="14" spans="1:46" s="2" customFormat="1" ht="12" customHeight="1">
      <c r="A14" s="30"/>
      <c r="B14" s="31"/>
      <c r="C14" s="30"/>
      <c r="D14" s="24" t="s">
        <v>17</v>
      </c>
      <c r="E14" s="30"/>
      <c r="F14" s="22" t="s">
        <v>18</v>
      </c>
      <c r="G14" s="30"/>
      <c r="H14" s="30"/>
      <c r="I14" s="24" t="s">
        <v>19</v>
      </c>
      <c r="J14" s="56" t="str">
        <f>'Rekapitulácia stavby'!AN8</f>
        <v>Vyplň údaj</v>
      </c>
      <c r="K14" s="30"/>
      <c r="L14" s="43"/>
      <c r="S14" s="30"/>
      <c r="T14" s="30"/>
      <c r="U14" s="30"/>
      <c r="V14" s="30"/>
      <c r="W14" s="30"/>
      <c r="X14" s="30"/>
      <c r="Y14" s="30"/>
      <c r="Z14" s="30"/>
      <c r="AA14" s="30"/>
      <c r="AB14" s="30"/>
      <c r="AC14" s="30"/>
      <c r="AD14" s="30"/>
      <c r="AE14" s="30"/>
    </row>
    <row r="15" spans="1:46" s="2" customFormat="1" ht="10.9" customHeight="1">
      <c r="A15" s="30"/>
      <c r="B15" s="31"/>
      <c r="C15" s="30"/>
      <c r="D15" s="30"/>
      <c r="E15" s="30"/>
      <c r="F15" s="30"/>
      <c r="G15" s="30"/>
      <c r="H15" s="30"/>
      <c r="I15" s="30"/>
      <c r="J15" s="30"/>
      <c r="K15" s="30"/>
      <c r="L15" s="43"/>
      <c r="S15" s="30"/>
      <c r="T15" s="30"/>
      <c r="U15" s="30"/>
      <c r="V15" s="30"/>
      <c r="W15" s="30"/>
      <c r="X15" s="30"/>
      <c r="Y15" s="30"/>
      <c r="Z15" s="30"/>
      <c r="AA15" s="30"/>
      <c r="AB15" s="30"/>
      <c r="AC15" s="30"/>
      <c r="AD15" s="30"/>
      <c r="AE15" s="30"/>
    </row>
    <row r="16" spans="1:46" s="2" customFormat="1" ht="12" customHeight="1">
      <c r="A16" s="30"/>
      <c r="B16" s="31"/>
      <c r="C16" s="30"/>
      <c r="D16" s="24" t="s">
        <v>20</v>
      </c>
      <c r="E16" s="30"/>
      <c r="F16" s="30"/>
      <c r="G16" s="30"/>
      <c r="H16" s="30"/>
      <c r="I16" s="24" t="s">
        <v>21</v>
      </c>
      <c r="J16" s="22" t="str">
        <f>IF('Rekapitulácia stavby'!AN10="","",'Rekapitulácia stavby'!AN10)</f>
        <v/>
      </c>
      <c r="K16" s="30"/>
      <c r="L16" s="43"/>
      <c r="S16" s="30"/>
      <c r="T16" s="30"/>
      <c r="U16" s="30"/>
      <c r="V16" s="30"/>
      <c r="W16" s="30"/>
      <c r="X16" s="30"/>
      <c r="Y16" s="30"/>
      <c r="Z16" s="30"/>
      <c r="AA16" s="30"/>
      <c r="AB16" s="30"/>
      <c r="AC16" s="30"/>
      <c r="AD16" s="30"/>
      <c r="AE16" s="30"/>
    </row>
    <row r="17" spans="1:31" s="2" customFormat="1" ht="18" customHeight="1">
      <c r="A17" s="30"/>
      <c r="B17" s="31"/>
      <c r="C17" s="30"/>
      <c r="D17" s="30"/>
      <c r="E17" s="22" t="str">
        <f>IF('Rekapitulácia stavby'!E11="","",'Rekapitulácia stavby'!E11)</f>
        <v xml:space="preserve"> </v>
      </c>
      <c r="F17" s="30"/>
      <c r="G17" s="30"/>
      <c r="H17" s="30"/>
      <c r="I17" s="24" t="s">
        <v>23</v>
      </c>
      <c r="J17" s="22" t="str">
        <f>IF('Rekapitulácia stavby'!AN11="","",'Rekapitulácia stavby'!AN11)</f>
        <v/>
      </c>
      <c r="K17" s="30"/>
      <c r="L17" s="43"/>
      <c r="S17" s="30"/>
      <c r="T17" s="30"/>
      <c r="U17" s="30"/>
      <c r="V17" s="30"/>
      <c r="W17" s="30"/>
      <c r="X17" s="30"/>
      <c r="Y17" s="30"/>
      <c r="Z17" s="30"/>
      <c r="AA17" s="30"/>
      <c r="AB17" s="30"/>
      <c r="AC17" s="30"/>
      <c r="AD17" s="30"/>
      <c r="AE17" s="30"/>
    </row>
    <row r="18" spans="1:31" s="2" customFormat="1" ht="6.95" customHeight="1">
      <c r="A18" s="30"/>
      <c r="B18" s="31"/>
      <c r="C18" s="30"/>
      <c r="D18" s="30"/>
      <c r="E18" s="30"/>
      <c r="F18" s="30"/>
      <c r="G18" s="30"/>
      <c r="H18" s="30"/>
      <c r="I18" s="30"/>
      <c r="J18" s="30"/>
      <c r="K18" s="30"/>
      <c r="L18" s="43"/>
      <c r="S18" s="30"/>
      <c r="T18" s="30"/>
      <c r="U18" s="30"/>
      <c r="V18" s="30"/>
      <c r="W18" s="30"/>
      <c r="X18" s="30"/>
      <c r="Y18" s="30"/>
      <c r="Z18" s="30"/>
      <c r="AA18" s="30"/>
      <c r="AB18" s="30"/>
      <c r="AC18" s="30"/>
      <c r="AD18" s="30"/>
      <c r="AE18" s="30"/>
    </row>
    <row r="19" spans="1:31" s="2" customFormat="1" ht="12" customHeight="1">
      <c r="A19" s="30"/>
      <c r="B19" s="31"/>
      <c r="C19" s="30"/>
      <c r="D19" s="24" t="s">
        <v>24</v>
      </c>
      <c r="E19" s="30"/>
      <c r="F19" s="30"/>
      <c r="G19" s="30"/>
      <c r="H19" s="30"/>
      <c r="I19" s="24" t="s">
        <v>21</v>
      </c>
      <c r="J19" s="25" t="str">
        <f>'Rekapitulácia stavby'!AN13</f>
        <v>Vyplň údaj</v>
      </c>
      <c r="K19" s="30"/>
      <c r="L19" s="43"/>
      <c r="S19" s="30"/>
      <c r="T19" s="30"/>
      <c r="U19" s="30"/>
      <c r="V19" s="30"/>
      <c r="W19" s="30"/>
      <c r="X19" s="30"/>
      <c r="Y19" s="30"/>
      <c r="Z19" s="30"/>
      <c r="AA19" s="30"/>
      <c r="AB19" s="30"/>
      <c r="AC19" s="30"/>
      <c r="AD19" s="30"/>
      <c r="AE19" s="30"/>
    </row>
    <row r="20" spans="1:31" s="2" customFormat="1" ht="18" customHeight="1">
      <c r="A20" s="30"/>
      <c r="B20" s="31"/>
      <c r="C20" s="30"/>
      <c r="D20" s="30"/>
      <c r="E20" s="382" t="str">
        <f>'Rekapitulácia stavby'!E14</f>
        <v>Vyplň údaj</v>
      </c>
      <c r="F20" s="357"/>
      <c r="G20" s="357"/>
      <c r="H20" s="357"/>
      <c r="I20" s="24" t="s">
        <v>23</v>
      </c>
      <c r="J20" s="25" t="str">
        <f>'Rekapitulácia stavby'!AN14</f>
        <v>Vyplň údaj</v>
      </c>
      <c r="K20" s="30"/>
      <c r="L20" s="43"/>
      <c r="S20" s="30"/>
      <c r="T20" s="30"/>
      <c r="U20" s="30"/>
      <c r="V20" s="30"/>
      <c r="W20" s="30"/>
      <c r="X20" s="30"/>
      <c r="Y20" s="30"/>
      <c r="Z20" s="30"/>
      <c r="AA20" s="30"/>
      <c r="AB20" s="30"/>
      <c r="AC20" s="30"/>
      <c r="AD20" s="30"/>
      <c r="AE20" s="30"/>
    </row>
    <row r="21" spans="1:31" s="2" customFormat="1" ht="6.95" customHeight="1">
      <c r="A21" s="30"/>
      <c r="B21" s="31"/>
      <c r="C21" s="30"/>
      <c r="D21" s="30"/>
      <c r="E21" s="30"/>
      <c r="F21" s="30"/>
      <c r="G21" s="30"/>
      <c r="H21" s="30"/>
      <c r="I21" s="30"/>
      <c r="J21" s="30"/>
      <c r="K21" s="30"/>
      <c r="L21" s="43"/>
      <c r="S21" s="30"/>
      <c r="T21" s="30"/>
      <c r="U21" s="30"/>
      <c r="V21" s="30"/>
      <c r="W21" s="30"/>
      <c r="X21" s="30"/>
      <c r="Y21" s="30"/>
      <c r="Z21" s="30"/>
      <c r="AA21" s="30"/>
      <c r="AB21" s="30"/>
      <c r="AC21" s="30"/>
      <c r="AD21" s="30"/>
      <c r="AE21" s="30"/>
    </row>
    <row r="22" spans="1:31" s="2" customFormat="1" ht="12" customHeight="1">
      <c r="A22" s="30"/>
      <c r="B22" s="31"/>
      <c r="C22" s="30"/>
      <c r="D22" s="24" t="s">
        <v>26</v>
      </c>
      <c r="E22" s="30"/>
      <c r="F22" s="30"/>
      <c r="G22" s="30"/>
      <c r="H22" s="30"/>
      <c r="I22" s="24" t="s">
        <v>21</v>
      </c>
      <c r="J22" s="22" t="str">
        <f>IF('Rekapitulácia stavby'!AN16="","",'Rekapitulácia stavby'!AN16)</f>
        <v/>
      </c>
      <c r="K22" s="30"/>
      <c r="L22" s="43"/>
      <c r="S22" s="30"/>
      <c r="T22" s="30"/>
      <c r="U22" s="30"/>
      <c r="V22" s="30"/>
      <c r="W22" s="30"/>
      <c r="X22" s="30"/>
      <c r="Y22" s="30"/>
      <c r="Z22" s="30"/>
      <c r="AA22" s="30"/>
      <c r="AB22" s="30"/>
      <c r="AC22" s="30"/>
      <c r="AD22" s="30"/>
      <c r="AE22" s="30"/>
    </row>
    <row r="23" spans="1:31" s="2" customFormat="1" ht="18" customHeight="1">
      <c r="A23" s="30"/>
      <c r="B23" s="31"/>
      <c r="C23" s="30"/>
      <c r="D23" s="30"/>
      <c r="E23" s="22" t="str">
        <f>IF('Rekapitulácia stavby'!E17="","",'Rekapitulácia stavby'!E17)</f>
        <v xml:space="preserve"> </v>
      </c>
      <c r="F23" s="30"/>
      <c r="G23" s="30"/>
      <c r="H23" s="30"/>
      <c r="I23" s="24" t="s">
        <v>23</v>
      </c>
      <c r="J23" s="22" t="str">
        <f>IF('Rekapitulácia stavby'!AN17="","",'Rekapitulácia stavby'!AN17)</f>
        <v/>
      </c>
      <c r="K23" s="30"/>
      <c r="L23" s="43"/>
      <c r="S23" s="30"/>
      <c r="T23" s="30"/>
      <c r="U23" s="30"/>
      <c r="V23" s="30"/>
      <c r="W23" s="30"/>
      <c r="X23" s="30"/>
      <c r="Y23" s="30"/>
      <c r="Z23" s="30"/>
      <c r="AA23" s="30"/>
      <c r="AB23" s="30"/>
      <c r="AC23" s="30"/>
      <c r="AD23" s="30"/>
      <c r="AE23" s="30"/>
    </row>
    <row r="24" spans="1:31" s="2" customFormat="1" ht="6.95" customHeight="1">
      <c r="A24" s="30"/>
      <c r="B24" s="31"/>
      <c r="C24" s="30"/>
      <c r="D24" s="30"/>
      <c r="E24" s="30"/>
      <c r="F24" s="30"/>
      <c r="G24" s="30"/>
      <c r="H24" s="30"/>
      <c r="I24" s="30"/>
      <c r="J24" s="30"/>
      <c r="K24" s="30"/>
      <c r="L24" s="43"/>
      <c r="S24" s="30"/>
      <c r="T24" s="30"/>
      <c r="U24" s="30"/>
      <c r="V24" s="30"/>
      <c r="W24" s="30"/>
      <c r="X24" s="30"/>
      <c r="Y24" s="30"/>
      <c r="Z24" s="30"/>
      <c r="AA24" s="30"/>
      <c r="AB24" s="30"/>
      <c r="AC24" s="30"/>
      <c r="AD24" s="30"/>
      <c r="AE24" s="30"/>
    </row>
    <row r="25" spans="1:31" s="2" customFormat="1" ht="12" customHeight="1">
      <c r="A25" s="30"/>
      <c r="B25" s="31"/>
      <c r="C25" s="30"/>
      <c r="D25" s="24" t="s">
        <v>28</v>
      </c>
      <c r="E25" s="30"/>
      <c r="F25" s="30"/>
      <c r="G25" s="30"/>
      <c r="H25" s="30"/>
      <c r="I25" s="24" t="s">
        <v>21</v>
      </c>
      <c r="J25" s="22" t="s">
        <v>1</v>
      </c>
      <c r="K25" s="30"/>
      <c r="L25" s="43"/>
      <c r="S25" s="30"/>
      <c r="T25" s="30"/>
      <c r="U25" s="30"/>
      <c r="V25" s="30"/>
      <c r="W25" s="30"/>
      <c r="X25" s="30"/>
      <c r="Y25" s="30"/>
      <c r="Z25" s="30"/>
      <c r="AA25" s="30"/>
      <c r="AB25" s="30"/>
      <c r="AC25" s="30"/>
      <c r="AD25" s="30"/>
      <c r="AE25" s="30"/>
    </row>
    <row r="26" spans="1:31" s="2" customFormat="1" ht="18" customHeight="1">
      <c r="A26" s="30"/>
      <c r="B26" s="31"/>
      <c r="C26" s="30"/>
      <c r="D26" s="30"/>
      <c r="E26" s="22"/>
      <c r="F26" s="30"/>
      <c r="G26" s="30"/>
      <c r="H26" s="30"/>
      <c r="I26" s="24" t="s">
        <v>23</v>
      </c>
      <c r="J26" s="22" t="s">
        <v>1</v>
      </c>
      <c r="K26" s="30"/>
      <c r="L26" s="43"/>
      <c r="S26" s="30"/>
      <c r="T26" s="30"/>
      <c r="U26" s="30"/>
      <c r="V26" s="30"/>
      <c r="W26" s="30"/>
      <c r="X26" s="30"/>
      <c r="Y26" s="30"/>
      <c r="Z26" s="30"/>
      <c r="AA26" s="30"/>
      <c r="AB26" s="30"/>
      <c r="AC26" s="30"/>
      <c r="AD26" s="30"/>
      <c r="AE26" s="30"/>
    </row>
    <row r="27" spans="1:31" s="2" customFormat="1" ht="6.95" customHeight="1">
      <c r="A27" s="30"/>
      <c r="B27" s="31"/>
      <c r="C27" s="30"/>
      <c r="D27" s="30"/>
      <c r="E27" s="30"/>
      <c r="F27" s="30"/>
      <c r="G27" s="30"/>
      <c r="H27" s="30"/>
      <c r="I27" s="30"/>
      <c r="J27" s="30"/>
      <c r="K27" s="30"/>
      <c r="L27" s="43"/>
      <c r="S27" s="30"/>
      <c r="T27" s="30"/>
      <c r="U27" s="30"/>
      <c r="V27" s="30"/>
      <c r="W27" s="30"/>
      <c r="X27" s="30"/>
      <c r="Y27" s="30"/>
      <c r="Z27" s="30"/>
      <c r="AA27" s="30"/>
      <c r="AB27" s="30"/>
      <c r="AC27" s="30"/>
      <c r="AD27" s="30"/>
      <c r="AE27" s="30"/>
    </row>
    <row r="28" spans="1:31" s="2" customFormat="1" ht="12" customHeight="1">
      <c r="A28" s="30"/>
      <c r="B28" s="31"/>
      <c r="C28" s="30"/>
      <c r="D28" s="24" t="s">
        <v>29</v>
      </c>
      <c r="E28" s="30"/>
      <c r="F28" s="30"/>
      <c r="G28" s="30"/>
      <c r="H28" s="30"/>
      <c r="I28" s="30"/>
      <c r="J28" s="30"/>
      <c r="K28" s="30"/>
      <c r="L28" s="43"/>
      <c r="S28" s="30"/>
      <c r="T28" s="30"/>
      <c r="U28" s="30"/>
      <c r="V28" s="30"/>
      <c r="W28" s="30"/>
      <c r="X28" s="30"/>
      <c r="Y28" s="30"/>
      <c r="Z28" s="30"/>
      <c r="AA28" s="30"/>
      <c r="AB28" s="30"/>
      <c r="AC28" s="30"/>
      <c r="AD28" s="30"/>
      <c r="AE28" s="30"/>
    </row>
    <row r="29" spans="1:31" s="8" customFormat="1" ht="14.45" customHeight="1">
      <c r="A29" s="104"/>
      <c r="B29" s="105"/>
      <c r="C29" s="104"/>
      <c r="D29" s="104"/>
      <c r="E29" s="376" t="s">
        <v>1</v>
      </c>
      <c r="F29" s="376"/>
      <c r="G29" s="376"/>
      <c r="H29" s="376"/>
      <c r="I29" s="104"/>
      <c r="J29" s="104"/>
      <c r="K29" s="104"/>
      <c r="L29" s="106"/>
      <c r="S29" s="104"/>
      <c r="T29" s="104"/>
      <c r="U29" s="104"/>
      <c r="V29" s="104"/>
      <c r="W29" s="104"/>
      <c r="X29" s="104"/>
      <c r="Y29" s="104"/>
      <c r="Z29" s="104"/>
      <c r="AA29" s="104"/>
      <c r="AB29" s="104"/>
      <c r="AC29" s="104"/>
      <c r="AD29" s="104"/>
      <c r="AE29" s="104"/>
    </row>
    <row r="30" spans="1:31" s="2" customFormat="1" ht="6.95" customHeight="1">
      <c r="A30" s="30"/>
      <c r="B30" s="31"/>
      <c r="C30" s="30"/>
      <c r="D30" s="30"/>
      <c r="E30" s="30"/>
      <c r="F30" s="30"/>
      <c r="G30" s="30"/>
      <c r="H30" s="30"/>
      <c r="I30" s="30"/>
      <c r="J30" s="30"/>
      <c r="K30" s="30"/>
      <c r="L30" s="43"/>
      <c r="S30" s="30"/>
      <c r="T30" s="30"/>
      <c r="U30" s="30"/>
      <c r="V30" s="30"/>
      <c r="W30" s="30"/>
      <c r="X30" s="30"/>
      <c r="Y30" s="30"/>
      <c r="Z30" s="30"/>
      <c r="AA30" s="30"/>
      <c r="AB30" s="30"/>
      <c r="AC30" s="30"/>
      <c r="AD30" s="30"/>
      <c r="AE30" s="30"/>
    </row>
    <row r="31" spans="1:31" s="2" customFormat="1" ht="6.95"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25.35" customHeight="1">
      <c r="A32" s="30"/>
      <c r="B32" s="31"/>
      <c r="C32" s="30"/>
      <c r="D32" s="107" t="s">
        <v>33</v>
      </c>
      <c r="E32" s="30"/>
      <c r="F32" s="30"/>
      <c r="G32" s="30"/>
      <c r="H32" s="30"/>
      <c r="I32" s="30"/>
      <c r="J32" s="72">
        <f>ROUND(J137, 2)</f>
        <v>0</v>
      </c>
      <c r="K32" s="30"/>
      <c r="L32" s="43"/>
      <c r="S32" s="30"/>
      <c r="T32" s="30"/>
      <c r="U32" s="30"/>
      <c r="V32" s="30"/>
      <c r="W32" s="30"/>
      <c r="X32" s="30"/>
      <c r="Y32" s="30"/>
      <c r="Z32" s="30"/>
      <c r="AA32" s="30"/>
      <c r="AB32" s="30"/>
      <c r="AC32" s="30"/>
      <c r="AD32" s="30"/>
      <c r="AE32" s="30"/>
    </row>
    <row r="33" spans="1:31" s="2" customFormat="1" ht="6.95" customHeight="1">
      <c r="A33" s="30"/>
      <c r="B33" s="31"/>
      <c r="C33" s="30"/>
      <c r="D33" s="67"/>
      <c r="E33" s="67"/>
      <c r="F33" s="67"/>
      <c r="G33" s="67"/>
      <c r="H33" s="67"/>
      <c r="I33" s="67"/>
      <c r="J33" s="67"/>
      <c r="K33" s="67"/>
      <c r="L33" s="43"/>
      <c r="S33" s="30"/>
      <c r="T33" s="30"/>
      <c r="U33" s="30"/>
      <c r="V33" s="30"/>
      <c r="W33" s="30"/>
      <c r="X33" s="30"/>
      <c r="Y33" s="30"/>
      <c r="Z33" s="30"/>
      <c r="AA33" s="30"/>
      <c r="AB33" s="30"/>
      <c r="AC33" s="30"/>
      <c r="AD33" s="30"/>
      <c r="AE33" s="30"/>
    </row>
    <row r="34" spans="1:31" s="2" customFormat="1" ht="14.45" customHeight="1">
      <c r="A34" s="30"/>
      <c r="B34" s="31"/>
      <c r="C34" s="30"/>
      <c r="D34" s="30"/>
      <c r="E34" s="30"/>
      <c r="F34" s="34" t="s">
        <v>35</v>
      </c>
      <c r="G34" s="30"/>
      <c r="H34" s="30"/>
      <c r="I34" s="34" t="s">
        <v>34</v>
      </c>
      <c r="J34" s="34" t="s">
        <v>36</v>
      </c>
      <c r="K34" s="30"/>
      <c r="L34" s="43"/>
      <c r="S34" s="30"/>
      <c r="T34" s="30"/>
      <c r="U34" s="30"/>
      <c r="V34" s="30"/>
      <c r="W34" s="30"/>
      <c r="X34" s="30"/>
      <c r="Y34" s="30"/>
      <c r="Z34" s="30"/>
      <c r="AA34" s="30"/>
      <c r="AB34" s="30"/>
      <c r="AC34" s="30"/>
      <c r="AD34" s="30"/>
      <c r="AE34" s="30"/>
    </row>
    <row r="35" spans="1:31" s="2" customFormat="1" ht="14.45" customHeight="1">
      <c r="A35" s="30"/>
      <c r="B35" s="31"/>
      <c r="C35" s="30"/>
      <c r="D35" s="108" t="s">
        <v>37</v>
      </c>
      <c r="E35" s="36" t="s">
        <v>38</v>
      </c>
      <c r="F35" s="109">
        <f>ROUND((SUM(BE137:BE290)),  2)</f>
        <v>0</v>
      </c>
      <c r="G35" s="110"/>
      <c r="H35" s="110"/>
      <c r="I35" s="111">
        <v>0.2</v>
      </c>
      <c r="J35" s="109">
        <f>ROUND(((SUM(BE137:BE290))*I35),  2)</f>
        <v>0</v>
      </c>
      <c r="K35" s="30"/>
      <c r="L35" s="43"/>
      <c r="S35" s="30"/>
      <c r="T35" s="30"/>
      <c r="U35" s="30"/>
      <c r="V35" s="30"/>
      <c r="W35" s="30"/>
      <c r="X35" s="30"/>
      <c r="Y35" s="30"/>
      <c r="Z35" s="30"/>
      <c r="AA35" s="30"/>
      <c r="AB35" s="30"/>
      <c r="AC35" s="30"/>
      <c r="AD35" s="30"/>
      <c r="AE35" s="30"/>
    </row>
    <row r="36" spans="1:31" s="2" customFormat="1" ht="14.45" customHeight="1">
      <c r="A36" s="30"/>
      <c r="B36" s="31"/>
      <c r="C36" s="30"/>
      <c r="D36" s="30"/>
      <c r="E36" s="36" t="s">
        <v>39</v>
      </c>
      <c r="F36" s="109">
        <f>ROUND((SUM(BF137:BF290)),  2)</f>
        <v>0</v>
      </c>
      <c r="G36" s="110"/>
      <c r="H36" s="110"/>
      <c r="I36" s="111">
        <v>0.2</v>
      </c>
      <c r="J36" s="109">
        <f>ROUND(((SUM(BF137:BF290))*I36),  2)</f>
        <v>0</v>
      </c>
      <c r="K36" s="30"/>
      <c r="L36" s="43"/>
      <c r="S36" s="30"/>
      <c r="T36" s="30"/>
      <c r="U36" s="30"/>
      <c r="V36" s="30"/>
      <c r="W36" s="30"/>
      <c r="X36" s="30"/>
      <c r="Y36" s="30"/>
      <c r="Z36" s="30"/>
      <c r="AA36" s="30"/>
      <c r="AB36" s="30"/>
      <c r="AC36" s="30"/>
      <c r="AD36" s="30"/>
      <c r="AE36" s="30"/>
    </row>
    <row r="37" spans="1:31" s="2" customFormat="1" ht="14.45" hidden="1" customHeight="1">
      <c r="A37" s="30"/>
      <c r="B37" s="31"/>
      <c r="C37" s="30"/>
      <c r="D37" s="30"/>
      <c r="E37" s="24" t="s">
        <v>40</v>
      </c>
      <c r="F37" s="112">
        <f>ROUND((SUM(BG137:BG290)),  2)</f>
        <v>0</v>
      </c>
      <c r="G37" s="30"/>
      <c r="H37" s="30"/>
      <c r="I37" s="113">
        <v>0.2</v>
      </c>
      <c r="J37" s="112">
        <f>0</f>
        <v>0</v>
      </c>
      <c r="K37" s="30"/>
      <c r="L37" s="43"/>
      <c r="S37" s="30"/>
      <c r="T37" s="30"/>
      <c r="U37" s="30"/>
      <c r="V37" s="30"/>
      <c r="W37" s="30"/>
      <c r="X37" s="30"/>
      <c r="Y37" s="30"/>
      <c r="Z37" s="30"/>
      <c r="AA37" s="30"/>
      <c r="AB37" s="30"/>
      <c r="AC37" s="30"/>
      <c r="AD37" s="30"/>
      <c r="AE37" s="30"/>
    </row>
    <row r="38" spans="1:31" s="2" customFormat="1" ht="14.45" hidden="1" customHeight="1">
      <c r="A38" s="30"/>
      <c r="B38" s="31"/>
      <c r="C38" s="30"/>
      <c r="D38" s="30"/>
      <c r="E38" s="24" t="s">
        <v>41</v>
      </c>
      <c r="F38" s="112">
        <f>ROUND((SUM(BH137:BH290)),  2)</f>
        <v>0</v>
      </c>
      <c r="G38" s="30"/>
      <c r="H38" s="30"/>
      <c r="I38" s="113">
        <v>0.2</v>
      </c>
      <c r="J38" s="112">
        <f>0</f>
        <v>0</v>
      </c>
      <c r="K38" s="30"/>
      <c r="L38" s="43"/>
      <c r="S38" s="30"/>
      <c r="T38" s="30"/>
      <c r="U38" s="30"/>
      <c r="V38" s="30"/>
      <c r="W38" s="30"/>
      <c r="X38" s="30"/>
      <c r="Y38" s="30"/>
      <c r="Z38" s="30"/>
      <c r="AA38" s="30"/>
      <c r="AB38" s="30"/>
      <c r="AC38" s="30"/>
      <c r="AD38" s="30"/>
      <c r="AE38" s="30"/>
    </row>
    <row r="39" spans="1:31" s="2" customFormat="1" ht="14.45" hidden="1" customHeight="1">
      <c r="A39" s="30"/>
      <c r="B39" s="31"/>
      <c r="C39" s="30"/>
      <c r="D39" s="30"/>
      <c r="E39" s="36" t="s">
        <v>42</v>
      </c>
      <c r="F39" s="109">
        <f>ROUND((SUM(BI137:BI290)),  2)</f>
        <v>0</v>
      </c>
      <c r="G39" s="110"/>
      <c r="H39" s="110"/>
      <c r="I39" s="111">
        <v>0</v>
      </c>
      <c r="J39" s="109">
        <f>0</f>
        <v>0</v>
      </c>
      <c r="K39" s="30"/>
      <c r="L39" s="43"/>
      <c r="S39" s="30"/>
      <c r="T39" s="30"/>
      <c r="U39" s="30"/>
      <c r="V39" s="30"/>
      <c r="W39" s="30"/>
      <c r="X39" s="30"/>
      <c r="Y39" s="30"/>
      <c r="Z39" s="30"/>
      <c r="AA39" s="30"/>
      <c r="AB39" s="30"/>
      <c r="AC39" s="30"/>
      <c r="AD39" s="30"/>
      <c r="AE39" s="30"/>
    </row>
    <row r="40" spans="1:31" s="2" customFormat="1" ht="6.95"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2" customFormat="1" ht="25.35" customHeight="1">
      <c r="A41" s="30"/>
      <c r="B41" s="31"/>
      <c r="C41" s="102"/>
      <c r="D41" s="114" t="s">
        <v>43</v>
      </c>
      <c r="E41" s="61"/>
      <c r="F41" s="61"/>
      <c r="G41" s="115" t="s">
        <v>44</v>
      </c>
      <c r="H41" s="116" t="s">
        <v>45</v>
      </c>
      <c r="I41" s="61"/>
      <c r="J41" s="117">
        <f>SUM(J32:J39)</f>
        <v>0</v>
      </c>
      <c r="K41" s="118"/>
      <c r="L41" s="43"/>
      <c r="S41" s="30"/>
      <c r="T41" s="30"/>
      <c r="U41" s="30"/>
      <c r="V41" s="30"/>
      <c r="W41" s="30"/>
      <c r="X41" s="30"/>
      <c r="Y41" s="30"/>
      <c r="Z41" s="30"/>
      <c r="AA41" s="30"/>
      <c r="AB41" s="30"/>
      <c r="AC41" s="30"/>
      <c r="AD41" s="30"/>
      <c r="AE41" s="30"/>
    </row>
    <row r="42" spans="1:31" s="2" customFormat="1" ht="14.45" customHeight="1">
      <c r="A42" s="30"/>
      <c r="B42" s="31"/>
      <c r="C42" s="30"/>
      <c r="D42" s="30"/>
      <c r="E42" s="30"/>
      <c r="F42" s="30"/>
      <c r="G42" s="30"/>
      <c r="H42" s="30"/>
      <c r="I42" s="30"/>
      <c r="J42" s="30"/>
      <c r="K42" s="30"/>
      <c r="L42" s="43"/>
      <c r="S42" s="30"/>
      <c r="T42" s="30"/>
      <c r="U42" s="30"/>
      <c r="V42" s="30"/>
      <c r="W42" s="30"/>
      <c r="X42" s="30"/>
      <c r="Y42" s="30"/>
      <c r="Z42" s="30"/>
      <c r="AA42" s="30"/>
      <c r="AB42" s="30"/>
      <c r="AC42" s="30"/>
      <c r="AD42" s="30"/>
      <c r="AE42" s="30"/>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3"/>
      <c r="D50" s="44" t="s">
        <v>46</v>
      </c>
      <c r="E50" s="45"/>
      <c r="F50" s="45"/>
      <c r="G50" s="44" t="s">
        <v>47</v>
      </c>
      <c r="H50" s="45"/>
      <c r="I50" s="45"/>
      <c r="J50" s="45"/>
      <c r="K50" s="45"/>
      <c r="L50" s="43"/>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0"/>
      <c r="B61" s="31"/>
      <c r="C61" s="30"/>
      <c r="D61" s="46" t="s">
        <v>48</v>
      </c>
      <c r="E61" s="33"/>
      <c r="F61" s="119" t="s">
        <v>49</v>
      </c>
      <c r="G61" s="46" t="s">
        <v>48</v>
      </c>
      <c r="H61" s="33"/>
      <c r="I61" s="33"/>
      <c r="J61" s="120" t="s">
        <v>49</v>
      </c>
      <c r="K61" s="33"/>
      <c r="L61" s="43"/>
      <c r="S61" s="30"/>
      <c r="T61" s="30"/>
      <c r="U61" s="30"/>
      <c r="V61" s="30"/>
      <c r="W61" s="30"/>
      <c r="X61" s="30"/>
      <c r="Y61" s="30"/>
      <c r="Z61" s="30"/>
      <c r="AA61" s="30"/>
      <c r="AB61" s="30"/>
      <c r="AC61" s="30"/>
      <c r="AD61" s="30"/>
      <c r="AE61" s="30"/>
    </row>
    <row r="62" spans="1:31">
      <c r="B62" s="17"/>
      <c r="L62" s="17"/>
    </row>
    <row r="63" spans="1:31">
      <c r="B63" s="17"/>
      <c r="L63" s="17"/>
    </row>
    <row r="64" spans="1:31">
      <c r="B64" s="17"/>
      <c r="L64" s="17"/>
    </row>
    <row r="65" spans="1:31" s="2" customFormat="1" ht="12.75">
      <c r="A65" s="30"/>
      <c r="B65" s="31"/>
      <c r="C65" s="30"/>
      <c r="D65" s="44" t="s">
        <v>50</v>
      </c>
      <c r="E65" s="47"/>
      <c r="F65" s="47"/>
      <c r="G65" s="44" t="s">
        <v>51</v>
      </c>
      <c r="H65" s="47"/>
      <c r="I65" s="47"/>
      <c r="J65" s="47"/>
      <c r="K65" s="47"/>
      <c r="L65" s="43"/>
      <c r="S65" s="30"/>
      <c r="T65" s="30"/>
      <c r="U65" s="30"/>
      <c r="V65" s="30"/>
      <c r="W65" s="30"/>
      <c r="X65" s="30"/>
      <c r="Y65" s="30"/>
      <c r="Z65" s="30"/>
      <c r="AA65" s="30"/>
      <c r="AB65" s="30"/>
      <c r="AC65" s="30"/>
      <c r="AD65" s="30"/>
      <c r="AE65" s="30"/>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0"/>
      <c r="B76" s="31"/>
      <c r="C76" s="30"/>
      <c r="D76" s="46" t="s">
        <v>48</v>
      </c>
      <c r="E76" s="33"/>
      <c r="F76" s="119" t="s">
        <v>49</v>
      </c>
      <c r="G76" s="46" t="s">
        <v>48</v>
      </c>
      <c r="H76" s="33"/>
      <c r="I76" s="33"/>
      <c r="J76" s="120" t="s">
        <v>49</v>
      </c>
      <c r="K76" s="33"/>
      <c r="L76" s="43"/>
      <c r="S76" s="30"/>
      <c r="T76" s="30"/>
      <c r="U76" s="30"/>
      <c r="V76" s="30"/>
      <c r="W76" s="30"/>
      <c r="X76" s="30"/>
      <c r="Y76" s="30"/>
      <c r="Z76" s="30"/>
      <c r="AA76" s="30"/>
      <c r="AB76" s="30"/>
      <c r="AC76" s="30"/>
      <c r="AD76" s="30"/>
      <c r="AE76" s="30"/>
    </row>
    <row r="77" spans="1:31" s="2" customFormat="1" ht="14.45" customHeight="1">
      <c r="A77" s="30"/>
      <c r="B77" s="48"/>
      <c r="C77" s="49"/>
      <c r="D77" s="49"/>
      <c r="E77" s="49"/>
      <c r="F77" s="49"/>
      <c r="G77" s="49"/>
      <c r="H77" s="49"/>
      <c r="I77" s="49"/>
      <c r="J77" s="49"/>
      <c r="K77" s="49"/>
      <c r="L77" s="43"/>
      <c r="S77" s="30"/>
      <c r="T77" s="30"/>
      <c r="U77" s="30"/>
      <c r="V77" s="30"/>
      <c r="W77" s="30"/>
      <c r="X77" s="30"/>
      <c r="Y77" s="30"/>
      <c r="Z77" s="30"/>
      <c r="AA77" s="30"/>
      <c r="AB77" s="30"/>
      <c r="AC77" s="30"/>
      <c r="AD77" s="30"/>
      <c r="AE77" s="30"/>
    </row>
    <row r="81" spans="1:31" s="2" customFormat="1" ht="6.95" customHeight="1">
      <c r="A81" s="30"/>
      <c r="B81" s="50"/>
      <c r="C81" s="51"/>
      <c r="D81" s="51"/>
      <c r="E81" s="51"/>
      <c r="F81" s="51"/>
      <c r="G81" s="51"/>
      <c r="H81" s="51"/>
      <c r="I81" s="51"/>
      <c r="J81" s="51"/>
      <c r="K81" s="51"/>
      <c r="L81" s="43"/>
      <c r="S81" s="30"/>
      <c r="T81" s="30"/>
      <c r="U81" s="30"/>
      <c r="V81" s="30"/>
      <c r="W81" s="30"/>
      <c r="X81" s="30"/>
      <c r="Y81" s="30"/>
      <c r="Z81" s="30"/>
      <c r="AA81" s="30"/>
      <c r="AB81" s="30"/>
      <c r="AC81" s="30"/>
      <c r="AD81" s="30"/>
      <c r="AE81" s="30"/>
    </row>
    <row r="82" spans="1:31" s="2" customFormat="1" ht="24.95" customHeight="1">
      <c r="A82" s="30"/>
      <c r="B82" s="31"/>
      <c r="C82" s="18" t="s">
        <v>1022</v>
      </c>
      <c r="D82" s="30"/>
      <c r="E82" s="30"/>
      <c r="F82" s="30"/>
      <c r="G82" s="30"/>
      <c r="H82" s="30"/>
      <c r="I82" s="30"/>
      <c r="J82" s="30"/>
      <c r="K82" s="30"/>
      <c r="L82" s="43"/>
      <c r="S82" s="30"/>
      <c r="T82" s="30"/>
      <c r="U82" s="30"/>
      <c r="V82" s="30"/>
      <c r="W82" s="30"/>
      <c r="X82" s="30"/>
      <c r="Y82" s="30"/>
      <c r="Z82" s="30"/>
      <c r="AA82" s="30"/>
      <c r="AB82" s="30"/>
      <c r="AC82" s="30"/>
      <c r="AD82" s="30"/>
      <c r="AE82" s="30"/>
    </row>
    <row r="83" spans="1:31" s="2" customFormat="1" ht="6.95" customHeight="1">
      <c r="A83" s="30"/>
      <c r="B83" s="31"/>
      <c r="C83" s="30"/>
      <c r="D83" s="30"/>
      <c r="E83" s="30"/>
      <c r="F83" s="30"/>
      <c r="G83" s="30"/>
      <c r="H83" s="30"/>
      <c r="I83" s="30"/>
      <c r="J83" s="30"/>
      <c r="K83" s="30"/>
      <c r="L83" s="43"/>
      <c r="S83" s="30"/>
      <c r="T83" s="30"/>
      <c r="U83" s="30"/>
      <c r="V83" s="30"/>
      <c r="W83" s="30"/>
      <c r="X83" s="30"/>
      <c r="Y83" s="30"/>
      <c r="Z83" s="30"/>
      <c r="AA83" s="30"/>
      <c r="AB83" s="30"/>
      <c r="AC83" s="30"/>
      <c r="AD83" s="30"/>
      <c r="AE83" s="30"/>
    </row>
    <row r="84" spans="1:31" s="2" customFormat="1" ht="12" customHeight="1">
      <c r="A84" s="30"/>
      <c r="B84" s="31"/>
      <c r="C84" s="24" t="s">
        <v>14</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14.45" customHeight="1">
      <c r="A85" s="30"/>
      <c r="B85" s="31"/>
      <c r="C85" s="30"/>
      <c r="D85" s="30"/>
      <c r="E85" s="380" t="str">
        <f>E7</f>
        <v>Zníženie energetickej náročnosti verejnej budovy Obecná knižnica Porúbka</v>
      </c>
      <c r="F85" s="381"/>
      <c r="G85" s="381"/>
      <c r="H85" s="381"/>
      <c r="I85" s="30"/>
      <c r="J85" s="30"/>
      <c r="K85" s="30"/>
      <c r="L85" s="43"/>
      <c r="S85" s="30"/>
      <c r="T85" s="30"/>
      <c r="U85" s="30"/>
      <c r="V85" s="30"/>
      <c r="W85" s="30"/>
      <c r="X85" s="30"/>
      <c r="Y85" s="30"/>
      <c r="Z85" s="30"/>
      <c r="AA85" s="30"/>
      <c r="AB85" s="30"/>
      <c r="AC85" s="30"/>
      <c r="AD85" s="30"/>
      <c r="AE85" s="30"/>
    </row>
    <row r="86" spans="1:31" s="1" customFormat="1" ht="12" customHeight="1">
      <c r="B86" s="17"/>
      <c r="C86" s="24" t="s">
        <v>100</v>
      </c>
      <c r="L86" s="17"/>
    </row>
    <row r="87" spans="1:31" s="2" customFormat="1" ht="14.45" customHeight="1">
      <c r="A87" s="30"/>
      <c r="B87" s="31"/>
      <c r="C87" s="30"/>
      <c r="D87" s="30"/>
      <c r="E87" s="380" t="s">
        <v>101</v>
      </c>
      <c r="F87" s="379"/>
      <c r="G87" s="379"/>
      <c r="H87" s="379"/>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102</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333" t="str">
        <f>E11</f>
        <v>a - Stavebná časť</v>
      </c>
      <c r="F89" s="379"/>
      <c r="G89" s="379"/>
      <c r="H89" s="379"/>
      <c r="I89" s="30"/>
      <c r="J89" s="30"/>
      <c r="K89" s="30"/>
      <c r="L89" s="43"/>
      <c r="S89" s="30"/>
      <c r="T89" s="30"/>
      <c r="U89" s="30"/>
      <c r="V89" s="30"/>
      <c r="W89" s="30"/>
      <c r="X89" s="30"/>
      <c r="Y89" s="30"/>
      <c r="Z89" s="30"/>
      <c r="AA89" s="30"/>
      <c r="AB89" s="30"/>
      <c r="AC89" s="30"/>
      <c r="AD89" s="30"/>
      <c r="AE89" s="30"/>
    </row>
    <row r="90" spans="1:31" s="2" customFormat="1" ht="6.95"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17</v>
      </c>
      <c r="D91" s="30"/>
      <c r="E91" s="30"/>
      <c r="F91" s="22" t="str">
        <f>F14</f>
        <v xml:space="preserve">Porúbka </v>
      </c>
      <c r="G91" s="30"/>
      <c r="H91" s="30"/>
      <c r="I91" s="24" t="s">
        <v>19</v>
      </c>
      <c r="J91" s="56" t="str">
        <f>IF(J14="","",J14)</f>
        <v>Vyplň údaj</v>
      </c>
      <c r="K91" s="30"/>
      <c r="L91" s="43"/>
      <c r="S91" s="30"/>
      <c r="T91" s="30"/>
      <c r="U91" s="30"/>
      <c r="V91" s="30"/>
      <c r="W91" s="30"/>
      <c r="X91" s="30"/>
      <c r="Y91" s="30"/>
      <c r="Z91" s="30"/>
      <c r="AA91" s="30"/>
      <c r="AB91" s="30"/>
      <c r="AC91" s="30"/>
      <c r="AD91" s="30"/>
      <c r="AE91" s="30"/>
    </row>
    <row r="92" spans="1:31" s="2" customFormat="1" ht="6.95"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15.6" customHeight="1">
      <c r="A93" s="30"/>
      <c r="B93" s="31"/>
      <c r="C93" s="24" t="s">
        <v>20</v>
      </c>
      <c r="D93" s="30"/>
      <c r="E93" s="30"/>
      <c r="F93" s="22" t="str">
        <f>E17</f>
        <v xml:space="preserve"> </v>
      </c>
      <c r="G93" s="30"/>
      <c r="H93" s="30"/>
      <c r="I93" s="24" t="s">
        <v>26</v>
      </c>
      <c r="J93" s="27" t="str">
        <f>E23</f>
        <v xml:space="preserve"> </v>
      </c>
      <c r="K93" s="30"/>
      <c r="L93" s="43"/>
      <c r="S93" s="30"/>
      <c r="T93" s="30"/>
      <c r="U93" s="30"/>
      <c r="V93" s="30"/>
      <c r="W93" s="30"/>
      <c r="X93" s="30"/>
      <c r="Y93" s="30"/>
      <c r="Z93" s="30"/>
      <c r="AA93" s="30"/>
      <c r="AB93" s="30"/>
      <c r="AC93" s="30"/>
      <c r="AD93" s="30"/>
      <c r="AE93" s="30"/>
    </row>
    <row r="94" spans="1:31" s="2" customFormat="1" ht="26.45" customHeight="1">
      <c r="A94" s="30"/>
      <c r="B94" s="31"/>
      <c r="C94" s="24" t="s">
        <v>24</v>
      </c>
      <c r="D94" s="30"/>
      <c r="E94" s="30"/>
      <c r="F94" s="22" t="str">
        <f>IF(E20="","",E20)</f>
        <v>Vyplň údaj</v>
      </c>
      <c r="G94" s="30"/>
      <c r="H94" s="30"/>
      <c r="I94" s="24" t="s">
        <v>28</v>
      </c>
      <c r="J94" s="27">
        <f>E26</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1" t="s">
        <v>104</v>
      </c>
      <c r="D96" s="102"/>
      <c r="E96" s="102"/>
      <c r="F96" s="102"/>
      <c r="G96" s="102"/>
      <c r="H96" s="102"/>
      <c r="I96" s="102"/>
      <c r="J96" s="122" t="s">
        <v>105</v>
      </c>
      <c r="K96" s="102"/>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9" customHeight="1">
      <c r="A98" s="30"/>
      <c r="B98" s="31"/>
      <c r="C98" s="123" t="s">
        <v>106</v>
      </c>
      <c r="D98" s="30"/>
      <c r="E98" s="30"/>
      <c r="F98" s="30"/>
      <c r="G98" s="30"/>
      <c r="H98" s="30"/>
      <c r="I98" s="30"/>
      <c r="J98" s="72">
        <f>J137</f>
        <v>0</v>
      </c>
      <c r="K98" s="30"/>
      <c r="L98" s="43"/>
      <c r="S98" s="30"/>
      <c r="T98" s="30"/>
      <c r="U98" s="30"/>
      <c r="V98" s="30"/>
      <c r="W98" s="30"/>
      <c r="X98" s="30"/>
      <c r="Y98" s="30"/>
      <c r="Z98" s="30"/>
      <c r="AA98" s="30"/>
      <c r="AB98" s="30"/>
      <c r="AC98" s="30"/>
      <c r="AD98" s="30"/>
      <c r="AE98" s="30"/>
      <c r="AU98" s="14" t="s">
        <v>107</v>
      </c>
    </row>
    <row r="99" spans="1:47" s="9" customFormat="1" ht="24.95" customHeight="1">
      <c r="B99" s="124"/>
      <c r="D99" s="125" t="s">
        <v>108</v>
      </c>
      <c r="E99" s="126"/>
      <c r="F99" s="126"/>
      <c r="G99" s="126"/>
      <c r="H99" s="126"/>
      <c r="I99" s="126"/>
      <c r="J99" s="127">
        <f>J138</f>
        <v>0</v>
      </c>
      <c r="L99" s="124"/>
    </row>
    <row r="100" spans="1:47" s="10" customFormat="1" ht="19.899999999999999" customHeight="1">
      <c r="B100" s="128"/>
      <c r="D100" s="129" t="s">
        <v>109</v>
      </c>
      <c r="E100" s="130"/>
      <c r="F100" s="130"/>
      <c r="G100" s="130"/>
      <c r="H100" s="130"/>
      <c r="I100" s="130"/>
      <c r="J100" s="131">
        <f>J139</f>
        <v>0</v>
      </c>
      <c r="L100" s="128"/>
    </row>
    <row r="101" spans="1:47" s="10" customFormat="1" ht="19.899999999999999" customHeight="1">
      <c r="B101" s="128"/>
      <c r="D101" s="129" t="s">
        <v>110</v>
      </c>
      <c r="E101" s="130"/>
      <c r="F101" s="130"/>
      <c r="G101" s="130"/>
      <c r="H101" s="130"/>
      <c r="I101" s="130"/>
      <c r="J101" s="131">
        <f>J147</f>
        <v>0</v>
      </c>
      <c r="L101" s="128"/>
    </row>
    <row r="102" spans="1:47" s="10" customFormat="1" ht="19.899999999999999" customHeight="1">
      <c r="B102" s="128"/>
      <c r="D102" s="129" t="s">
        <v>111</v>
      </c>
      <c r="E102" s="130"/>
      <c r="F102" s="130"/>
      <c r="G102" s="130"/>
      <c r="H102" s="130"/>
      <c r="I102" s="130"/>
      <c r="J102" s="131">
        <f>J152</f>
        <v>0</v>
      </c>
      <c r="L102" s="128"/>
    </row>
    <row r="103" spans="1:47" s="10" customFormat="1" ht="19.899999999999999" customHeight="1">
      <c r="B103" s="128"/>
      <c r="D103" s="129" t="s">
        <v>112</v>
      </c>
      <c r="E103" s="130"/>
      <c r="F103" s="130"/>
      <c r="G103" s="130"/>
      <c r="H103" s="130"/>
      <c r="I103" s="130"/>
      <c r="J103" s="131">
        <f>J156</f>
        <v>0</v>
      </c>
      <c r="L103" s="128"/>
    </row>
    <row r="104" spans="1:47" s="10" customFormat="1" ht="19.899999999999999" customHeight="1">
      <c r="B104" s="128"/>
      <c r="D104" s="129" t="s">
        <v>113</v>
      </c>
      <c r="E104" s="130"/>
      <c r="F104" s="130"/>
      <c r="G104" s="130"/>
      <c r="H104" s="130"/>
      <c r="I104" s="130"/>
      <c r="J104" s="131">
        <f>J169</f>
        <v>0</v>
      </c>
      <c r="L104" s="128"/>
    </row>
    <row r="105" spans="1:47" s="10" customFormat="1" ht="19.899999999999999" customHeight="1">
      <c r="B105" s="128"/>
      <c r="D105" s="129" t="s">
        <v>114</v>
      </c>
      <c r="E105" s="130"/>
      <c r="F105" s="130"/>
      <c r="G105" s="130"/>
      <c r="H105" s="130"/>
      <c r="I105" s="130"/>
      <c r="J105" s="131">
        <f>J190</f>
        <v>0</v>
      </c>
      <c r="L105" s="128"/>
    </row>
    <row r="106" spans="1:47" s="9" customFormat="1" ht="24.95" customHeight="1">
      <c r="B106" s="124"/>
      <c r="D106" s="125" t="s">
        <v>115</v>
      </c>
      <c r="E106" s="126"/>
      <c r="F106" s="126"/>
      <c r="G106" s="126"/>
      <c r="H106" s="126"/>
      <c r="I106" s="126"/>
      <c r="J106" s="127">
        <f>J192</f>
        <v>0</v>
      </c>
      <c r="L106" s="124"/>
    </row>
    <row r="107" spans="1:47" s="10" customFormat="1" ht="19.899999999999999" customHeight="1">
      <c r="B107" s="128"/>
      <c r="D107" s="129" t="s">
        <v>116</v>
      </c>
      <c r="E107" s="130"/>
      <c r="F107" s="130"/>
      <c r="G107" s="130"/>
      <c r="H107" s="130"/>
      <c r="I107" s="130"/>
      <c r="J107" s="131">
        <f>J193</f>
        <v>0</v>
      </c>
      <c r="L107" s="128"/>
    </row>
    <row r="108" spans="1:47" s="10" customFormat="1" ht="19.899999999999999" customHeight="1">
      <c r="B108" s="128"/>
      <c r="D108" s="129" t="s">
        <v>117</v>
      </c>
      <c r="E108" s="130"/>
      <c r="F108" s="130"/>
      <c r="G108" s="130"/>
      <c r="H108" s="130"/>
      <c r="I108" s="130"/>
      <c r="J108" s="131">
        <f>J199</f>
        <v>0</v>
      </c>
      <c r="L108" s="128"/>
    </row>
    <row r="109" spans="1:47" s="10" customFormat="1" ht="19.899999999999999" customHeight="1">
      <c r="B109" s="128"/>
      <c r="D109" s="129" t="s">
        <v>118</v>
      </c>
      <c r="E109" s="130"/>
      <c r="F109" s="130"/>
      <c r="G109" s="130"/>
      <c r="H109" s="130"/>
      <c r="I109" s="130"/>
      <c r="J109" s="131">
        <f>J227</f>
        <v>0</v>
      </c>
      <c r="L109" s="128"/>
    </row>
    <row r="110" spans="1:47" s="10" customFormat="1" ht="19.899999999999999" customHeight="1">
      <c r="B110" s="128"/>
      <c r="D110" s="129" t="s">
        <v>119</v>
      </c>
      <c r="E110" s="130"/>
      <c r="F110" s="130"/>
      <c r="G110" s="130"/>
      <c r="H110" s="130"/>
      <c r="I110" s="130"/>
      <c r="J110" s="131">
        <f>J241</f>
        <v>0</v>
      </c>
      <c r="L110" s="128"/>
    </row>
    <row r="111" spans="1:47" s="10" customFormat="1" ht="19.899999999999999" customHeight="1">
      <c r="B111" s="128"/>
      <c r="D111" s="129" t="s">
        <v>120</v>
      </c>
      <c r="E111" s="130"/>
      <c r="F111" s="130"/>
      <c r="G111" s="130"/>
      <c r="H111" s="130"/>
      <c r="I111" s="130"/>
      <c r="J111" s="131">
        <f>J248</f>
        <v>0</v>
      </c>
      <c r="L111" s="128"/>
    </row>
    <row r="112" spans="1:47" s="10" customFormat="1" ht="19.899999999999999" customHeight="1">
      <c r="B112" s="128"/>
      <c r="D112" s="129" t="s">
        <v>121</v>
      </c>
      <c r="E112" s="130"/>
      <c r="F112" s="130"/>
      <c r="G112" s="130"/>
      <c r="H112" s="130"/>
      <c r="I112" s="130"/>
      <c r="J112" s="131">
        <f>J261</f>
        <v>0</v>
      </c>
      <c r="L112" s="128"/>
    </row>
    <row r="113" spans="1:31" s="10" customFormat="1" ht="19.899999999999999" customHeight="1">
      <c r="B113" s="128"/>
      <c r="D113" s="129" t="s">
        <v>122</v>
      </c>
      <c r="E113" s="130"/>
      <c r="F113" s="130"/>
      <c r="G113" s="130"/>
      <c r="H113" s="130"/>
      <c r="I113" s="130"/>
      <c r="J113" s="131">
        <f>J278</f>
        <v>0</v>
      </c>
      <c r="L113" s="128"/>
    </row>
    <row r="114" spans="1:31" s="10" customFormat="1" ht="19.899999999999999" customHeight="1">
      <c r="B114" s="128"/>
      <c r="D114" s="129" t="s">
        <v>123</v>
      </c>
      <c r="E114" s="130"/>
      <c r="F114" s="130"/>
      <c r="G114" s="130"/>
      <c r="H114" s="130"/>
      <c r="I114" s="130"/>
      <c r="J114" s="131">
        <f>J285</f>
        <v>0</v>
      </c>
      <c r="L114" s="128"/>
    </row>
    <row r="115" spans="1:31" s="10" customFormat="1" ht="19.899999999999999" customHeight="1">
      <c r="B115" s="128"/>
      <c r="D115" s="129" t="s">
        <v>124</v>
      </c>
      <c r="E115" s="130"/>
      <c r="F115" s="130"/>
      <c r="G115" s="130"/>
      <c r="H115" s="130"/>
      <c r="I115" s="130"/>
      <c r="J115" s="131">
        <f>J287</f>
        <v>0</v>
      </c>
      <c r="L115" s="128"/>
    </row>
    <row r="116" spans="1:31" s="2" customFormat="1" ht="21.75" customHeight="1">
      <c r="A116" s="30"/>
      <c r="B116" s="31"/>
      <c r="C116" s="30"/>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31" s="2" customFormat="1" ht="6.95" customHeight="1">
      <c r="A117" s="30"/>
      <c r="B117" s="48"/>
      <c r="C117" s="49"/>
      <c r="D117" s="49"/>
      <c r="E117" s="49"/>
      <c r="F117" s="49"/>
      <c r="G117" s="49"/>
      <c r="H117" s="49"/>
      <c r="I117" s="49"/>
      <c r="J117" s="49"/>
      <c r="K117" s="49"/>
      <c r="L117" s="43"/>
      <c r="S117" s="30"/>
      <c r="T117" s="30"/>
      <c r="U117" s="30"/>
      <c r="V117" s="30"/>
      <c r="W117" s="30"/>
      <c r="X117" s="30"/>
      <c r="Y117" s="30"/>
      <c r="Z117" s="30"/>
      <c r="AA117" s="30"/>
      <c r="AB117" s="30"/>
      <c r="AC117" s="30"/>
      <c r="AD117" s="30"/>
      <c r="AE117" s="30"/>
    </row>
    <row r="121" spans="1:31" s="2" customFormat="1" ht="6.95" customHeight="1">
      <c r="A121" s="30"/>
      <c r="B121" s="50"/>
      <c r="C121" s="51"/>
      <c r="D121" s="51"/>
      <c r="E121" s="51"/>
      <c r="F121" s="51"/>
      <c r="G121" s="51"/>
      <c r="H121" s="51"/>
      <c r="I121" s="51"/>
      <c r="J121" s="51"/>
      <c r="K121" s="51"/>
      <c r="L121" s="43"/>
      <c r="S121" s="30"/>
      <c r="T121" s="30"/>
      <c r="U121" s="30"/>
      <c r="V121" s="30"/>
      <c r="W121" s="30"/>
      <c r="X121" s="30"/>
      <c r="Y121" s="30"/>
      <c r="Z121" s="30"/>
      <c r="AA121" s="30"/>
      <c r="AB121" s="30"/>
      <c r="AC121" s="30"/>
      <c r="AD121" s="30"/>
      <c r="AE121" s="30"/>
    </row>
    <row r="122" spans="1:31" s="2" customFormat="1" ht="24.95" customHeight="1">
      <c r="A122" s="30"/>
      <c r="B122" s="31"/>
      <c r="C122" s="18" t="s">
        <v>1023</v>
      </c>
      <c r="D122" s="30"/>
      <c r="E122" s="30"/>
      <c r="F122" s="30"/>
      <c r="G122" s="30"/>
      <c r="H122" s="30"/>
      <c r="I122" s="30"/>
      <c r="J122" s="30"/>
      <c r="K122" s="30"/>
      <c r="L122" s="43"/>
      <c r="S122" s="30"/>
      <c r="T122" s="30"/>
      <c r="U122" s="30"/>
      <c r="V122" s="30"/>
      <c r="W122" s="30"/>
      <c r="X122" s="30"/>
      <c r="Y122" s="30"/>
      <c r="Z122" s="30"/>
      <c r="AA122" s="30"/>
      <c r="AB122" s="30"/>
      <c r="AC122" s="30"/>
      <c r="AD122" s="30"/>
      <c r="AE122" s="30"/>
    </row>
    <row r="123" spans="1:31" s="2" customFormat="1" ht="6.95" customHeight="1">
      <c r="A123" s="30"/>
      <c r="B123" s="31"/>
      <c r="C123" s="30"/>
      <c r="D123" s="30"/>
      <c r="E123" s="30"/>
      <c r="F123" s="30"/>
      <c r="G123" s="30"/>
      <c r="H123" s="30"/>
      <c r="I123" s="30"/>
      <c r="J123" s="30"/>
      <c r="K123" s="30"/>
      <c r="L123" s="43"/>
      <c r="S123" s="30"/>
      <c r="T123" s="30"/>
      <c r="U123" s="30"/>
      <c r="V123" s="30"/>
      <c r="W123" s="30"/>
      <c r="X123" s="30"/>
      <c r="Y123" s="30"/>
      <c r="Z123" s="30"/>
      <c r="AA123" s="30"/>
      <c r="AB123" s="30"/>
      <c r="AC123" s="30"/>
      <c r="AD123" s="30"/>
      <c r="AE123" s="30"/>
    </row>
    <row r="124" spans="1:31" s="2" customFormat="1" ht="12" customHeight="1">
      <c r="A124" s="30"/>
      <c r="B124" s="31"/>
      <c r="C124" s="24" t="s">
        <v>14</v>
      </c>
      <c r="D124" s="30"/>
      <c r="E124" s="30"/>
      <c r="F124" s="30"/>
      <c r="G124" s="30"/>
      <c r="H124" s="30"/>
      <c r="I124" s="30"/>
      <c r="J124" s="30"/>
      <c r="K124" s="30"/>
      <c r="L124" s="43"/>
      <c r="S124" s="30"/>
      <c r="T124" s="30"/>
      <c r="U124" s="30"/>
      <c r="V124" s="30"/>
      <c r="W124" s="30"/>
      <c r="X124" s="30"/>
      <c r="Y124" s="30"/>
      <c r="Z124" s="30"/>
      <c r="AA124" s="30"/>
      <c r="AB124" s="30"/>
      <c r="AC124" s="30"/>
      <c r="AD124" s="30"/>
      <c r="AE124" s="30"/>
    </row>
    <row r="125" spans="1:31" s="2" customFormat="1" ht="14.45" customHeight="1">
      <c r="A125" s="30"/>
      <c r="B125" s="31"/>
      <c r="C125" s="30"/>
      <c r="D125" s="30"/>
      <c r="E125" s="380" t="str">
        <f>E7</f>
        <v>Zníženie energetickej náročnosti verejnej budovy Obecná knižnica Porúbka</v>
      </c>
      <c r="F125" s="381"/>
      <c r="G125" s="381"/>
      <c r="H125" s="381"/>
      <c r="I125" s="30"/>
      <c r="J125" s="30"/>
      <c r="K125" s="30"/>
      <c r="L125" s="43"/>
      <c r="S125" s="30"/>
      <c r="T125" s="30"/>
      <c r="U125" s="30"/>
      <c r="V125" s="30"/>
      <c r="W125" s="30"/>
      <c r="X125" s="30"/>
      <c r="Y125" s="30"/>
      <c r="Z125" s="30"/>
      <c r="AA125" s="30"/>
      <c r="AB125" s="30"/>
      <c r="AC125" s="30"/>
      <c r="AD125" s="30"/>
      <c r="AE125" s="30"/>
    </row>
    <row r="126" spans="1:31" s="1" customFormat="1" ht="12" customHeight="1">
      <c r="B126" s="17"/>
      <c r="C126" s="24" t="s">
        <v>100</v>
      </c>
      <c r="L126" s="17"/>
    </row>
    <row r="127" spans="1:31" s="2" customFormat="1" ht="14.45" customHeight="1">
      <c r="A127" s="30"/>
      <c r="B127" s="31"/>
      <c r="C127" s="30"/>
      <c r="D127" s="30"/>
      <c r="E127" s="380" t="s">
        <v>101</v>
      </c>
      <c r="F127" s="379"/>
      <c r="G127" s="379"/>
      <c r="H127" s="379"/>
      <c r="I127" s="30"/>
      <c r="J127" s="30"/>
      <c r="K127" s="30"/>
      <c r="L127" s="43"/>
      <c r="S127" s="30"/>
      <c r="T127" s="30"/>
      <c r="U127" s="30"/>
      <c r="V127" s="30"/>
      <c r="W127" s="30"/>
      <c r="X127" s="30"/>
      <c r="Y127" s="30"/>
      <c r="Z127" s="30"/>
      <c r="AA127" s="30"/>
      <c r="AB127" s="30"/>
      <c r="AC127" s="30"/>
      <c r="AD127" s="30"/>
      <c r="AE127" s="30"/>
    </row>
    <row r="128" spans="1:31" s="2" customFormat="1" ht="12" customHeight="1">
      <c r="A128" s="30"/>
      <c r="B128" s="31"/>
      <c r="C128" s="24" t="s">
        <v>102</v>
      </c>
      <c r="D128" s="30"/>
      <c r="E128" s="30"/>
      <c r="F128" s="30"/>
      <c r="G128" s="30"/>
      <c r="H128" s="30"/>
      <c r="I128" s="30"/>
      <c r="J128" s="30"/>
      <c r="K128" s="30"/>
      <c r="L128" s="43"/>
      <c r="S128" s="30"/>
      <c r="T128" s="30"/>
      <c r="U128" s="30"/>
      <c r="V128" s="30"/>
      <c r="W128" s="30"/>
      <c r="X128" s="30"/>
      <c r="Y128" s="30"/>
      <c r="Z128" s="30"/>
      <c r="AA128" s="30"/>
      <c r="AB128" s="30"/>
      <c r="AC128" s="30"/>
      <c r="AD128" s="30"/>
      <c r="AE128" s="30"/>
    </row>
    <row r="129" spans="1:65" s="2" customFormat="1" ht="15.6" customHeight="1">
      <c r="A129" s="30"/>
      <c r="B129" s="31"/>
      <c r="C129" s="30"/>
      <c r="D129" s="30"/>
      <c r="E129" s="333" t="str">
        <f>E11</f>
        <v>a - Stavebná časť</v>
      </c>
      <c r="F129" s="379"/>
      <c r="G129" s="379"/>
      <c r="H129" s="379"/>
      <c r="I129" s="30"/>
      <c r="J129" s="30"/>
      <c r="K129" s="30"/>
      <c r="L129" s="43"/>
      <c r="S129" s="30"/>
      <c r="T129" s="30"/>
      <c r="U129" s="30"/>
      <c r="V129" s="30"/>
      <c r="W129" s="30"/>
      <c r="X129" s="30"/>
      <c r="Y129" s="30"/>
      <c r="Z129" s="30"/>
      <c r="AA129" s="30"/>
      <c r="AB129" s="30"/>
      <c r="AC129" s="30"/>
      <c r="AD129" s="30"/>
      <c r="AE129" s="30"/>
    </row>
    <row r="130" spans="1:65" s="2" customFormat="1" ht="6.95" customHeight="1">
      <c r="A130" s="30"/>
      <c r="B130" s="31"/>
      <c r="C130" s="30"/>
      <c r="D130" s="30"/>
      <c r="E130" s="30"/>
      <c r="F130" s="30"/>
      <c r="G130" s="30"/>
      <c r="H130" s="30"/>
      <c r="I130" s="30"/>
      <c r="J130" s="30"/>
      <c r="K130" s="30"/>
      <c r="L130" s="43"/>
      <c r="S130" s="30"/>
      <c r="T130" s="30"/>
      <c r="U130" s="30"/>
      <c r="V130" s="30"/>
      <c r="W130" s="30"/>
      <c r="X130" s="30"/>
      <c r="Y130" s="30"/>
      <c r="Z130" s="30"/>
      <c r="AA130" s="30"/>
      <c r="AB130" s="30"/>
      <c r="AC130" s="30"/>
      <c r="AD130" s="30"/>
      <c r="AE130" s="30"/>
    </row>
    <row r="131" spans="1:65" s="2" customFormat="1" ht="12" customHeight="1">
      <c r="A131" s="30"/>
      <c r="B131" s="31"/>
      <c r="C131" s="24" t="s">
        <v>17</v>
      </c>
      <c r="D131" s="30"/>
      <c r="E131" s="30"/>
      <c r="F131" s="22" t="str">
        <f>F14</f>
        <v xml:space="preserve">Porúbka </v>
      </c>
      <c r="G131" s="30"/>
      <c r="H131" s="30"/>
      <c r="I131" s="24" t="s">
        <v>19</v>
      </c>
      <c r="J131" s="56" t="str">
        <f>IF(J14="","",J14)</f>
        <v>Vyplň údaj</v>
      </c>
      <c r="K131" s="30"/>
      <c r="L131" s="43"/>
      <c r="S131" s="30"/>
      <c r="T131" s="30"/>
      <c r="U131" s="30"/>
      <c r="V131" s="30"/>
      <c r="W131" s="30"/>
      <c r="X131" s="30"/>
      <c r="Y131" s="30"/>
      <c r="Z131" s="30"/>
      <c r="AA131" s="30"/>
      <c r="AB131" s="30"/>
      <c r="AC131" s="30"/>
      <c r="AD131" s="30"/>
      <c r="AE131" s="30"/>
    </row>
    <row r="132" spans="1:65" s="2" customFormat="1" ht="6.95" customHeight="1">
      <c r="A132" s="30"/>
      <c r="B132" s="31"/>
      <c r="C132" s="30"/>
      <c r="D132" s="30"/>
      <c r="E132" s="30"/>
      <c r="F132" s="30"/>
      <c r="G132" s="30"/>
      <c r="H132" s="30"/>
      <c r="I132" s="30"/>
      <c r="J132" s="30"/>
      <c r="K132" s="30"/>
      <c r="L132" s="43"/>
      <c r="S132" s="30"/>
      <c r="T132" s="30"/>
      <c r="U132" s="30"/>
      <c r="V132" s="30"/>
      <c r="W132" s="30"/>
      <c r="X132" s="30"/>
      <c r="Y132" s="30"/>
      <c r="Z132" s="30"/>
      <c r="AA132" s="30"/>
      <c r="AB132" s="30"/>
      <c r="AC132" s="30"/>
      <c r="AD132" s="30"/>
      <c r="AE132" s="30"/>
    </row>
    <row r="133" spans="1:65" s="2" customFormat="1" ht="15.6" customHeight="1">
      <c r="A133" s="30"/>
      <c r="B133" s="31"/>
      <c r="C133" s="24" t="s">
        <v>20</v>
      </c>
      <c r="D133" s="30"/>
      <c r="E133" s="30"/>
      <c r="F133" s="22" t="str">
        <f>E17</f>
        <v xml:space="preserve"> </v>
      </c>
      <c r="G133" s="30"/>
      <c r="H133" s="30"/>
      <c r="I133" s="24" t="s">
        <v>26</v>
      </c>
      <c r="J133" s="27" t="str">
        <f>E23</f>
        <v xml:space="preserve"> </v>
      </c>
      <c r="K133" s="30"/>
      <c r="L133" s="43"/>
      <c r="S133" s="30"/>
      <c r="T133" s="30"/>
      <c r="U133" s="30"/>
      <c r="V133" s="30"/>
      <c r="W133" s="30"/>
      <c r="X133" s="30"/>
      <c r="Y133" s="30"/>
      <c r="Z133" s="30"/>
      <c r="AA133" s="30"/>
      <c r="AB133" s="30"/>
      <c r="AC133" s="30"/>
      <c r="AD133" s="30"/>
      <c r="AE133" s="30"/>
    </row>
    <row r="134" spans="1:65" s="2" customFormat="1" ht="26.45" customHeight="1">
      <c r="A134" s="30"/>
      <c r="B134" s="31"/>
      <c r="C134" s="24" t="s">
        <v>24</v>
      </c>
      <c r="D134" s="30"/>
      <c r="E134" s="30"/>
      <c r="F134" s="22" t="str">
        <f>IF(E20="","",E20)</f>
        <v>Vyplň údaj</v>
      </c>
      <c r="G134" s="30"/>
      <c r="H134" s="30"/>
      <c r="I134" s="24" t="s">
        <v>28</v>
      </c>
      <c r="J134" s="27">
        <f>E26</f>
        <v>0</v>
      </c>
      <c r="K134" s="30"/>
      <c r="L134" s="43"/>
      <c r="S134" s="30"/>
      <c r="T134" s="30"/>
      <c r="U134" s="30"/>
      <c r="V134" s="30"/>
      <c r="W134" s="30"/>
      <c r="X134" s="30"/>
      <c r="Y134" s="30"/>
      <c r="Z134" s="30"/>
      <c r="AA134" s="30"/>
      <c r="AB134" s="30"/>
      <c r="AC134" s="30"/>
      <c r="AD134" s="30"/>
      <c r="AE134" s="30"/>
    </row>
    <row r="135" spans="1:65" s="2" customFormat="1" ht="10.35" customHeight="1">
      <c r="A135" s="30"/>
      <c r="B135" s="31"/>
      <c r="C135" s="30"/>
      <c r="D135" s="30"/>
      <c r="E135" s="30"/>
      <c r="F135" s="30"/>
      <c r="G135" s="30"/>
      <c r="H135" s="30"/>
      <c r="I135" s="30"/>
      <c r="J135" s="30"/>
      <c r="K135" s="30"/>
      <c r="L135" s="43"/>
      <c r="S135" s="30"/>
      <c r="T135" s="30"/>
      <c r="U135" s="30"/>
      <c r="V135" s="30"/>
      <c r="W135" s="30"/>
      <c r="X135" s="30"/>
      <c r="Y135" s="30"/>
      <c r="Z135" s="30"/>
      <c r="AA135" s="30"/>
      <c r="AB135" s="30"/>
      <c r="AC135" s="30"/>
      <c r="AD135" s="30"/>
      <c r="AE135" s="30"/>
    </row>
    <row r="136" spans="1:65" s="11" customFormat="1" ht="29.25" customHeight="1">
      <c r="A136" s="132"/>
      <c r="B136" s="133"/>
      <c r="C136" s="134" t="s">
        <v>125</v>
      </c>
      <c r="D136" s="135" t="s">
        <v>58</v>
      </c>
      <c r="E136" s="135" t="s">
        <v>54</v>
      </c>
      <c r="F136" s="135" t="s">
        <v>55</v>
      </c>
      <c r="G136" s="135" t="s">
        <v>126</v>
      </c>
      <c r="H136" s="135" t="s">
        <v>127</v>
      </c>
      <c r="I136" s="135" t="s">
        <v>128</v>
      </c>
      <c r="J136" s="136" t="s">
        <v>105</v>
      </c>
      <c r="K136" s="137" t="s">
        <v>129</v>
      </c>
      <c r="L136" s="138"/>
      <c r="M136" s="63" t="s">
        <v>1</v>
      </c>
      <c r="N136" s="64" t="s">
        <v>37</v>
      </c>
      <c r="O136" s="64" t="s">
        <v>130</v>
      </c>
      <c r="P136" s="64" t="s">
        <v>131</v>
      </c>
      <c r="Q136" s="64" t="s">
        <v>132</v>
      </c>
      <c r="R136" s="64" t="s">
        <v>133</v>
      </c>
      <c r="S136" s="64" t="s">
        <v>134</v>
      </c>
      <c r="T136" s="65" t="s">
        <v>135</v>
      </c>
      <c r="U136" s="132"/>
      <c r="V136" s="132"/>
      <c r="W136" s="132"/>
      <c r="X136" s="132"/>
      <c r="Y136" s="132"/>
      <c r="Z136" s="132"/>
      <c r="AA136" s="132"/>
      <c r="AB136" s="132"/>
      <c r="AC136" s="132"/>
      <c r="AD136" s="132"/>
      <c r="AE136" s="132"/>
    </row>
    <row r="137" spans="1:65" s="2" customFormat="1" ht="22.9" customHeight="1">
      <c r="A137" s="30"/>
      <c r="B137" s="31"/>
      <c r="C137" s="70" t="s">
        <v>106</v>
      </c>
      <c r="D137" s="30"/>
      <c r="E137" s="30"/>
      <c r="F137" s="30"/>
      <c r="G137" s="30"/>
      <c r="H137" s="30"/>
      <c r="I137" s="30"/>
      <c r="J137" s="139">
        <f>BK137</f>
        <v>0</v>
      </c>
      <c r="K137" s="30"/>
      <c r="L137" s="31"/>
      <c r="M137" s="66"/>
      <c r="N137" s="57"/>
      <c r="O137" s="67"/>
      <c r="P137" s="140">
        <f>P138+P192</f>
        <v>0</v>
      </c>
      <c r="Q137" s="67"/>
      <c r="R137" s="140">
        <f>R138+R192</f>
        <v>105.08768180999999</v>
      </c>
      <c r="S137" s="67"/>
      <c r="T137" s="141">
        <f>T138+T192</f>
        <v>69.727795180000001</v>
      </c>
      <c r="U137" s="30"/>
      <c r="V137" s="30"/>
      <c r="W137" s="30"/>
      <c r="X137" s="30"/>
      <c r="Y137" s="30"/>
      <c r="Z137" s="30"/>
      <c r="AA137" s="30"/>
      <c r="AB137" s="30"/>
      <c r="AC137" s="30"/>
      <c r="AD137" s="30"/>
      <c r="AE137" s="30"/>
      <c r="AT137" s="14" t="s">
        <v>72</v>
      </c>
      <c r="AU137" s="14" t="s">
        <v>107</v>
      </c>
      <c r="BK137" s="142">
        <f>BK138+BK192</f>
        <v>0</v>
      </c>
    </row>
    <row r="138" spans="1:65" s="12" customFormat="1" ht="25.9" customHeight="1">
      <c r="B138" s="143"/>
      <c r="D138" s="144" t="s">
        <v>72</v>
      </c>
      <c r="E138" s="145" t="s">
        <v>136</v>
      </c>
      <c r="F138" s="145" t="s">
        <v>137</v>
      </c>
      <c r="I138" s="146"/>
      <c r="J138" s="147">
        <f>BK138</f>
        <v>0</v>
      </c>
      <c r="L138" s="143"/>
      <c r="M138" s="148"/>
      <c r="N138" s="149"/>
      <c r="O138" s="149"/>
      <c r="P138" s="150">
        <f>P139+P147+P152+P156+P169+P190</f>
        <v>0</v>
      </c>
      <c r="Q138" s="149"/>
      <c r="R138" s="150">
        <f>R139+R147+R152+R156+R169+R190</f>
        <v>95.112597649999998</v>
      </c>
      <c r="S138" s="149"/>
      <c r="T138" s="151">
        <f>T139+T147+T152+T156+T169+T190</f>
        <v>67.811485000000005</v>
      </c>
      <c r="AR138" s="144" t="s">
        <v>80</v>
      </c>
      <c r="AT138" s="152" t="s">
        <v>72</v>
      </c>
      <c r="AU138" s="152" t="s">
        <v>73</v>
      </c>
      <c r="AY138" s="144" t="s">
        <v>138</v>
      </c>
      <c r="BK138" s="153">
        <f>BK139+BK147+BK152+BK156+BK169+BK190</f>
        <v>0</v>
      </c>
    </row>
    <row r="139" spans="1:65" s="12" customFormat="1" ht="22.9" customHeight="1">
      <c r="B139" s="143"/>
      <c r="D139" s="144" t="s">
        <v>72</v>
      </c>
      <c r="E139" s="154" t="s">
        <v>80</v>
      </c>
      <c r="F139" s="154" t="s">
        <v>139</v>
      </c>
      <c r="I139" s="146"/>
      <c r="J139" s="155">
        <f>BK139</f>
        <v>0</v>
      </c>
      <c r="L139" s="143"/>
      <c r="M139" s="148"/>
      <c r="N139" s="149"/>
      <c r="O139" s="149"/>
      <c r="P139" s="150">
        <f>SUM(P140:P146)</f>
        <v>0</v>
      </c>
      <c r="Q139" s="149"/>
      <c r="R139" s="150">
        <f>SUM(R140:R146)</f>
        <v>0</v>
      </c>
      <c r="S139" s="149"/>
      <c r="T139" s="151">
        <f>SUM(T140:T146)</f>
        <v>0</v>
      </c>
      <c r="AR139" s="144" t="s">
        <v>80</v>
      </c>
      <c r="AT139" s="152" t="s">
        <v>72</v>
      </c>
      <c r="AU139" s="152" t="s">
        <v>80</v>
      </c>
      <c r="AY139" s="144" t="s">
        <v>138</v>
      </c>
      <c r="BK139" s="153">
        <f>SUM(BK140:BK146)</f>
        <v>0</v>
      </c>
    </row>
    <row r="140" spans="1:65" s="2" customFormat="1" ht="24.75" customHeight="1">
      <c r="A140" s="30"/>
      <c r="B140" s="156"/>
      <c r="C140" s="157" t="s">
        <v>80</v>
      </c>
      <c r="D140" s="157" t="s">
        <v>140</v>
      </c>
      <c r="E140" s="158" t="s">
        <v>141</v>
      </c>
      <c r="F140" s="159" t="s">
        <v>142</v>
      </c>
      <c r="G140" s="160" t="s">
        <v>143</v>
      </c>
      <c r="H140" s="161">
        <v>30.916</v>
      </c>
      <c r="I140" s="162"/>
      <c r="J140" s="163">
        <f t="shared" ref="J140:J146" si="0">ROUND(I140*H140,2)</f>
        <v>0</v>
      </c>
      <c r="K140" s="164"/>
      <c r="L140" s="31"/>
      <c r="M140" s="165" t="s">
        <v>1</v>
      </c>
      <c r="N140" s="166" t="s">
        <v>39</v>
      </c>
      <c r="O140" s="59"/>
      <c r="P140" s="167">
        <f t="shared" ref="P140:P146" si="1">O140*H140</f>
        <v>0</v>
      </c>
      <c r="Q140" s="167">
        <v>0</v>
      </c>
      <c r="R140" s="167">
        <f t="shared" ref="R140:R146" si="2">Q140*H140</f>
        <v>0</v>
      </c>
      <c r="S140" s="167">
        <v>0</v>
      </c>
      <c r="T140" s="168">
        <f t="shared" ref="T140:T146" si="3">S140*H140</f>
        <v>0</v>
      </c>
      <c r="U140" s="30"/>
      <c r="V140" s="30"/>
      <c r="W140" s="30"/>
      <c r="X140" s="30"/>
      <c r="Y140" s="30"/>
      <c r="Z140" s="30"/>
      <c r="AA140" s="30"/>
      <c r="AB140" s="30"/>
      <c r="AC140" s="30"/>
      <c r="AD140" s="30"/>
      <c r="AE140" s="30"/>
      <c r="AR140" s="169" t="s">
        <v>144</v>
      </c>
      <c r="AT140" s="169" t="s">
        <v>140</v>
      </c>
      <c r="AU140" s="169" t="s">
        <v>85</v>
      </c>
      <c r="AY140" s="14" t="s">
        <v>138</v>
      </c>
      <c r="BE140" s="100">
        <f t="shared" ref="BE140:BE146" si="4">IF(N140="základná",J140,0)</f>
        <v>0</v>
      </c>
      <c r="BF140" s="100">
        <f t="shared" ref="BF140:BF146" si="5">IF(N140="znížená",J140,0)</f>
        <v>0</v>
      </c>
      <c r="BG140" s="100">
        <f t="shared" ref="BG140:BG146" si="6">IF(N140="zákl. prenesená",J140,0)</f>
        <v>0</v>
      </c>
      <c r="BH140" s="100">
        <f t="shared" ref="BH140:BH146" si="7">IF(N140="zníž. prenesená",J140,0)</f>
        <v>0</v>
      </c>
      <c r="BI140" s="100">
        <f t="shared" ref="BI140:BI146" si="8">IF(N140="nulová",J140,0)</f>
        <v>0</v>
      </c>
      <c r="BJ140" s="14" t="s">
        <v>85</v>
      </c>
      <c r="BK140" s="100">
        <f t="shared" ref="BK140:BK146" si="9">ROUND(I140*H140,2)</f>
        <v>0</v>
      </c>
      <c r="BL140" s="14" t="s">
        <v>144</v>
      </c>
      <c r="BM140" s="169" t="s">
        <v>145</v>
      </c>
    </row>
    <row r="141" spans="1:65" s="2" customFormat="1" ht="25.5" customHeight="1">
      <c r="A141" s="30"/>
      <c r="B141" s="156"/>
      <c r="C141" s="157" t="s">
        <v>85</v>
      </c>
      <c r="D141" s="157" t="s">
        <v>140</v>
      </c>
      <c r="E141" s="158" t="s">
        <v>146</v>
      </c>
      <c r="F141" s="159" t="s">
        <v>147</v>
      </c>
      <c r="G141" s="160" t="s">
        <v>143</v>
      </c>
      <c r="H141" s="161">
        <v>30.916</v>
      </c>
      <c r="I141" s="162"/>
      <c r="J141" s="163">
        <f t="shared" si="0"/>
        <v>0</v>
      </c>
      <c r="K141" s="164"/>
      <c r="L141" s="31"/>
      <c r="M141" s="165" t="s">
        <v>1</v>
      </c>
      <c r="N141" s="166" t="s">
        <v>39</v>
      </c>
      <c r="O141" s="59"/>
      <c r="P141" s="167">
        <f t="shared" si="1"/>
        <v>0</v>
      </c>
      <c r="Q141" s="167">
        <v>0</v>
      </c>
      <c r="R141" s="167">
        <f t="shared" si="2"/>
        <v>0</v>
      </c>
      <c r="S141" s="167">
        <v>0</v>
      </c>
      <c r="T141" s="168">
        <f t="shared" si="3"/>
        <v>0</v>
      </c>
      <c r="U141" s="30"/>
      <c r="V141" s="30"/>
      <c r="W141" s="30"/>
      <c r="X141" s="30"/>
      <c r="Y141" s="30"/>
      <c r="Z141" s="30"/>
      <c r="AA141" s="30"/>
      <c r="AB141" s="30"/>
      <c r="AC141" s="30"/>
      <c r="AD141" s="30"/>
      <c r="AE141" s="30"/>
      <c r="AR141" s="169" t="s">
        <v>144</v>
      </c>
      <c r="AT141" s="169" t="s">
        <v>140</v>
      </c>
      <c r="AU141" s="169" t="s">
        <v>85</v>
      </c>
      <c r="AY141" s="14" t="s">
        <v>138</v>
      </c>
      <c r="BE141" s="100">
        <f t="shared" si="4"/>
        <v>0</v>
      </c>
      <c r="BF141" s="100">
        <f t="shared" si="5"/>
        <v>0</v>
      </c>
      <c r="BG141" s="100">
        <f t="shared" si="6"/>
        <v>0</v>
      </c>
      <c r="BH141" s="100">
        <f t="shared" si="7"/>
        <v>0</v>
      </c>
      <c r="BI141" s="100">
        <f t="shared" si="8"/>
        <v>0</v>
      </c>
      <c r="BJ141" s="14" t="s">
        <v>85</v>
      </c>
      <c r="BK141" s="100">
        <f t="shared" si="9"/>
        <v>0</v>
      </c>
      <c r="BL141" s="14" t="s">
        <v>144</v>
      </c>
      <c r="BM141" s="169" t="s">
        <v>148</v>
      </c>
    </row>
    <row r="142" spans="1:65" s="2" customFormat="1" ht="30" customHeight="1">
      <c r="A142" s="30"/>
      <c r="B142" s="156"/>
      <c r="C142" s="157" t="s">
        <v>149</v>
      </c>
      <c r="D142" s="157" t="s">
        <v>140</v>
      </c>
      <c r="E142" s="158" t="s">
        <v>150</v>
      </c>
      <c r="F142" s="159" t="s">
        <v>151</v>
      </c>
      <c r="G142" s="160" t="s">
        <v>143</v>
      </c>
      <c r="H142" s="161">
        <v>15.459</v>
      </c>
      <c r="I142" s="162"/>
      <c r="J142" s="163">
        <f t="shared" si="0"/>
        <v>0</v>
      </c>
      <c r="K142" s="164"/>
      <c r="L142" s="31"/>
      <c r="M142" s="165" t="s">
        <v>1</v>
      </c>
      <c r="N142" s="166" t="s">
        <v>39</v>
      </c>
      <c r="O142" s="59"/>
      <c r="P142" s="167">
        <f t="shared" si="1"/>
        <v>0</v>
      </c>
      <c r="Q142" s="167">
        <v>0</v>
      </c>
      <c r="R142" s="167">
        <f t="shared" si="2"/>
        <v>0</v>
      </c>
      <c r="S142" s="167">
        <v>0</v>
      </c>
      <c r="T142" s="168">
        <f t="shared" si="3"/>
        <v>0</v>
      </c>
      <c r="U142" s="30"/>
      <c r="V142" s="30"/>
      <c r="W142" s="30"/>
      <c r="X142" s="30"/>
      <c r="Y142" s="30"/>
      <c r="Z142" s="30"/>
      <c r="AA142" s="30"/>
      <c r="AB142" s="30"/>
      <c r="AC142" s="30"/>
      <c r="AD142" s="30"/>
      <c r="AE142" s="30"/>
      <c r="AR142" s="169" t="s">
        <v>144</v>
      </c>
      <c r="AT142" s="169" t="s">
        <v>140</v>
      </c>
      <c r="AU142" s="169" t="s">
        <v>85</v>
      </c>
      <c r="AY142" s="14" t="s">
        <v>138</v>
      </c>
      <c r="BE142" s="100">
        <f t="shared" si="4"/>
        <v>0</v>
      </c>
      <c r="BF142" s="100">
        <f t="shared" si="5"/>
        <v>0</v>
      </c>
      <c r="BG142" s="100">
        <f t="shared" si="6"/>
        <v>0</v>
      </c>
      <c r="BH142" s="100">
        <f t="shared" si="7"/>
        <v>0</v>
      </c>
      <c r="BI142" s="100">
        <f t="shared" si="8"/>
        <v>0</v>
      </c>
      <c r="BJ142" s="14" t="s">
        <v>85</v>
      </c>
      <c r="BK142" s="100">
        <f t="shared" si="9"/>
        <v>0</v>
      </c>
      <c r="BL142" s="14" t="s">
        <v>144</v>
      </c>
      <c r="BM142" s="169" t="s">
        <v>152</v>
      </c>
    </row>
    <row r="143" spans="1:65" s="2" customFormat="1" ht="38.25" customHeight="1">
      <c r="A143" s="30"/>
      <c r="B143" s="156"/>
      <c r="C143" s="157" t="s">
        <v>144</v>
      </c>
      <c r="D143" s="157" t="s">
        <v>140</v>
      </c>
      <c r="E143" s="158" t="s">
        <v>153</v>
      </c>
      <c r="F143" s="159" t="s">
        <v>154</v>
      </c>
      <c r="G143" s="160" t="s">
        <v>143</v>
      </c>
      <c r="H143" s="161">
        <v>262.803</v>
      </c>
      <c r="I143" s="162"/>
      <c r="J143" s="163">
        <f t="shared" si="0"/>
        <v>0</v>
      </c>
      <c r="K143" s="164"/>
      <c r="L143" s="31"/>
      <c r="M143" s="165" t="s">
        <v>1</v>
      </c>
      <c r="N143" s="166" t="s">
        <v>39</v>
      </c>
      <c r="O143" s="59"/>
      <c r="P143" s="167">
        <f t="shared" si="1"/>
        <v>0</v>
      </c>
      <c r="Q143" s="167">
        <v>0</v>
      </c>
      <c r="R143" s="167">
        <f t="shared" si="2"/>
        <v>0</v>
      </c>
      <c r="S143" s="167">
        <v>0</v>
      </c>
      <c r="T143" s="168">
        <f t="shared" si="3"/>
        <v>0</v>
      </c>
      <c r="U143" s="30"/>
      <c r="V143" s="30"/>
      <c r="W143" s="30"/>
      <c r="X143" s="30"/>
      <c r="Y143" s="30"/>
      <c r="Z143" s="30"/>
      <c r="AA143" s="30"/>
      <c r="AB143" s="30"/>
      <c r="AC143" s="30"/>
      <c r="AD143" s="30"/>
      <c r="AE143" s="30"/>
      <c r="AR143" s="169" t="s">
        <v>144</v>
      </c>
      <c r="AT143" s="169" t="s">
        <v>140</v>
      </c>
      <c r="AU143" s="169" t="s">
        <v>85</v>
      </c>
      <c r="AY143" s="14" t="s">
        <v>138</v>
      </c>
      <c r="BE143" s="100">
        <f t="shared" si="4"/>
        <v>0</v>
      </c>
      <c r="BF143" s="100">
        <f t="shared" si="5"/>
        <v>0</v>
      </c>
      <c r="BG143" s="100">
        <f t="shared" si="6"/>
        <v>0</v>
      </c>
      <c r="BH143" s="100">
        <f t="shared" si="7"/>
        <v>0</v>
      </c>
      <c r="BI143" s="100">
        <f t="shared" si="8"/>
        <v>0</v>
      </c>
      <c r="BJ143" s="14" t="s">
        <v>85</v>
      </c>
      <c r="BK143" s="100">
        <f t="shared" si="9"/>
        <v>0</v>
      </c>
      <c r="BL143" s="14" t="s">
        <v>144</v>
      </c>
      <c r="BM143" s="169" t="s">
        <v>155</v>
      </c>
    </row>
    <row r="144" spans="1:65" s="2" customFormat="1" ht="14.45" customHeight="1">
      <c r="A144" s="30"/>
      <c r="B144" s="156"/>
      <c r="C144" s="157" t="s">
        <v>156</v>
      </c>
      <c r="D144" s="157" t="s">
        <v>140</v>
      </c>
      <c r="E144" s="158" t="s">
        <v>157</v>
      </c>
      <c r="F144" s="159" t="s">
        <v>158</v>
      </c>
      <c r="G144" s="160" t="s">
        <v>143</v>
      </c>
      <c r="H144" s="161">
        <v>15.459</v>
      </c>
      <c r="I144" s="162"/>
      <c r="J144" s="163">
        <f t="shared" si="0"/>
        <v>0</v>
      </c>
      <c r="K144" s="164"/>
      <c r="L144" s="31"/>
      <c r="M144" s="165" t="s">
        <v>1</v>
      </c>
      <c r="N144" s="166" t="s">
        <v>39</v>
      </c>
      <c r="O144" s="59"/>
      <c r="P144" s="167">
        <f t="shared" si="1"/>
        <v>0</v>
      </c>
      <c r="Q144" s="167">
        <v>0</v>
      </c>
      <c r="R144" s="167">
        <f t="shared" si="2"/>
        <v>0</v>
      </c>
      <c r="S144" s="167">
        <v>0</v>
      </c>
      <c r="T144" s="168">
        <f t="shared" si="3"/>
        <v>0</v>
      </c>
      <c r="U144" s="30"/>
      <c r="V144" s="30"/>
      <c r="W144" s="30"/>
      <c r="X144" s="30"/>
      <c r="Y144" s="30"/>
      <c r="Z144" s="30"/>
      <c r="AA144" s="30"/>
      <c r="AB144" s="30"/>
      <c r="AC144" s="30"/>
      <c r="AD144" s="30"/>
      <c r="AE144" s="30"/>
      <c r="AR144" s="169" t="s">
        <v>144</v>
      </c>
      <c r="AT144" s="169" t="s">
        <v>140</v>
      </c>
      <c r="AU144" s="169" t="s">
        <v>85</v>
      </c>
      <c r="AY144" s="14" t="s">
        <v>138</v>
      </c>
      <c r="BE144" s="100">
        <f t="shared" si="4"/>
        <v>0</v>
      </c>
      <c r="BF144" s="100">
        <f t="shared" si="5"/>
        <v>0</v>
      </c>
      <c r="BG144" s="100">
        <f t="shared" si="6"/>
        <v>0</v>
      </c>
      <c r="BH144" s="100">
        <f t="shared" si="7"/>
        <v>0</v>
      </c>
      <c r="BI144" s="100">
        <f t="shared" si="8"/>
        <v>0</v>
      </c>
      <c r="BJ144" s="14" t="s">
        <v>85</v>
      </c>
      <c r="BK144" s="100">
        <f t="shared" si="9"/>
        <v>0</v>
      </c>
      <c r="BL144" s="14" t="s">
        <v>144</v>
      </c>
      <c r="BM144" s="169" t="s">
        <v>159</v>
      </c>
    </row>
    <row r="145" spans="1:65" s="2" customFormat="1" ht="24.75" customHeight="1">
      <c r="A145" s="30"/>
      <c r="B145" s="156"/>
      <c r="C145" s="157" t="s">
        <v>160</v>
      </c>
      <c r="D145" s="157" t="s">
        <v>140</v>
      </c>
      <c r="E145" s="158" t="s">
        <v>161</v>
      </c>
      <c r="F145" s="159" t="s">
        <v>162</v>
      </c>
      <c r="G145" s="160" t="s">
        <v>163</v>
      </c>
      <c r="H145" s="161">
        <v>27.826000000000001</v>
      </c>
      <c r="I145" s="162"/>
      <c r="J145" s="163">
        <f t="shared" si="0"/>
        <v>0</v>
      </c>
      <c r="K145" s="164"/>
      <c r="L145" s="31"/>
      <c r="M145" s="165" t="s">
        <v>1</v>
      </c>
      <c r="N145" s="166" t="s">
        <v>39</v>
      </c>
      <c r="O145" s="59"/>
      <c r="P145" s="167">
        <f t="shared" si="1"/>
        <v>0</v>
      </c>
      <c r="Q145" s="167">
        <v>0</v>
      </c>
      <c r="R145" s="167">
        <f t="shared" si="2"/>
        <v>0</v>
      </c>
      <c r="S145" s="167">
        <v>0</v>
      </c>
      <c r="T145" s="168">
        <f t="shared" si="3"/>
        <v>0</v>
      </c>
      <c r="U145" s="30"/>
      <c r="V145" s="30"/>
      <c r="W145" s="30"/>
      <c r="X145" s="30"/>
      <c r="Y145" s="30"/>
      <c r="Z145" s="30"/>
      <c r="AA145" s="30"/>
      <c r="AB145" s="30"/>
      <c r="AC145" s="30"/>
      <c r="AD145" s="30"/>
      <c r="AE145" s="30"/>
      <c r="AR145" s="169" t="s">
        <v>144</v>
      </c>
      <c r="AT145" s="169" t="s">
        <v>140</v>
      </c>
      <c r="AU145" s="169" t="s">
        <v>85</v>
      </c>
      <c r="AY145" s="14" t="s">
        <v>138</v>
      </c>
      <c r="BE145" s="100">
        <f t="shared" si="4"/>
        <v>0</v>
      </c>
      <c r="BF145" s="100">
        <f t="shared" si="5"/>
        <v>0</v>
      </c>
      <c r="BG145" s="100">
        <f t="shared" si="6"/>
        <v>0</v>
      </c>
      <c r="BH145" s="100">
        <f t="shared" si="7"/>
        <v>0</v>
      </c>
      <c r="BI145" s="100">
        <f t="shared" si="8"/>
        <v>0</v>
      </c>
      <c r="BJ145" s="14" t="s">
        <v>85</v>
      </c>
      <c r="BK145" s="100">
        <f t="shared" si="9"/>
        <v>0</v>
      </c>
      <c r="BL145" s="14" t="s">
        <v>144</v>
      </c>
      <c r="BM145" s="169" t="s">
        <v>164</v>
      </c>
    </row>
    <row r="146" spans="1:65" s="2" customFormat="1" ht="30" customHeight="1">
      <c r="A146" s="30"/>
      <c r="B146" s="156"/>
      <c r="C146" s="157" t="s">
        <v>165</v>
      </c>
      <c r="D146" s="157" t="s">
        <v>140</v>
      </c>
      <c r="E146" s="158" t="s">
        <v>166</v>
      </c>
      <c r="F146" s="159" t="s">
        <v>167</v>
      </c>
      <c r="G146" s="160" t="s">
        <v>168</v>
      </c>
      <c r="H146" s="161">
        <v>15.457000000000001</v>
      </c>
      <c r="I146" s="162"/>
      <c r="J146" s="163">
        <f t="shared" si="0"/>
        <v>0</v>
      </c>
      <c r="K146" s="164"/>
      <c r="L146" s="31"/>
      <c r="M146" s="165" t="s">
        <v>1</v>
      </c>
      <c r="N146" s="166" t="s">
        <v>39</v>
      </c>
      <c r="O146" s="59"/>
      <c r="P146" s="167">
        <f t="shared" si="1"/>
        <v>0</v>
      </c>
      <c r="Q146" s="167">
        <v>0</v>
      </c>
      <c r="R146" s="167">
        <f t="shared" si="2"/>
        <v>0</v>
      </c>
      <c r="S146" s="167">
        <v>0</v>
      </c>
      <c r="T146" s="168">
        <f t="shared" si="3"/>
        <v>0</v>
      </c>
      <c r="U146" s="30"/>
      <c r="V146" s="30"/>
      <c r="W146" s="30"/>
      <c r="X146" s="30"/>
      <c r="Y146" s="30"/>
      <c r="Z146" s="30"/>
      <c r="AA146" s="30"/>
      <c r="AB146" s="30"/>
      <c r="AC146" s="30"/>
      <c r="AD146" s="30"/>
      <c r="AE146" s="30"/>
      <c r="AR146" s="169" t="s">
        <v>144</v>
      </c>
      <c r="AT146" s="169" t="s">
        <v>140</v>
      </c>
      <c r="AU146" s="169" t="s">
        <v>85</v>
      </c>
      <c r="AY146" s="14" t="s">
        <v>138</v>
      </c>
      <c r="BE146" s="100">
        <f t="shared" si="4"/>
        <v>0</v>
      </c>
      <c r="BF146" s="100">
        <f t="shared" si="5"/>
        <v>0</v>
      </c>
      <c r="BG146" s="100">
        <f t="shared" si="6"/>
        <v>0</v>
      </c>
      <c r="BH146" s="100">
        <f t="shared" si="7"/>
        <v>0</v>
      </c>
      <c r="BI146" s="100">
        <f t="shared" si="8"/>
        <v>0</v>
      </c>
      <c r="BJ146" s="14" t="s">
        <v>85</v>
      </c>
      <c r="BK146" s="100">
        <f t="shared" si="9"/>
        <v>0</v>
      </c>
      <c r="BL146" s="14" t="s">
        <v>144</v>
      </c>
      <c r="BM146" s="169" t="s">
        <v>169</v>
      </c>
    </row>
    <row r="147" spans="1:65" s="12" customFormat="1" ht="22.9" customHeight="1">
      <c r="B147" s="143"/>
      <c r="D147" s="144" t="s">
        <v>72</v>
      </c>
      <c r="E147" s="154" t="s">
        <v>144</v>
      </c>
      <c r="F147" s="154" t="s">
        <v>170</v>
      </c>
      <c r="I147" s="146"/>
      <c r="J147" s="155">
        <f>BK147</f>
        <v>0</v>
      </c>
      <c r="L147" s="143"/>
      <c r="M147" s="148"/>
      <c r="N147" s="149"/>
      <c r="O147" s="149"/>
      <c r="P147" s="150">
        <f>SUM(P148:P151)</f>
        <v>0</v>
      </c>
      <c r="Q147" s="149"/>
      <c r="R147" s="150">
        <f>SUM(R148:R151)</f>
        <v>0.51394138</v>
      </c>
      <c r="S147" s="149"/>
      <c r="T147" s="151">
        <f>SUM(T148:T151)</f>
        <v>0</v>
      </c>
      <c r="AR147" s="144" t="s">
        <v>80</v>
      </c>
      <c r="AT147" s="152" t="s">
        <v>72</v>
      </c>
      <c r="AU147" s="152" t="s">
        <v>80</v>
      </c>
      <c r="AY147" s="144" t="s">
        <v>138</v>
      </c>
      <c r="BK147" s="153">
        <f>SUM(BK148:BK151)</f>
        <v>0</v>
      </c>
    </row>
    <row r="148" spans="1:65" s="2" customFormat="1" ht="25.5" customHeight="1">
      <c r="A148" s="30"/>
      <c r="B148" s="156"/>
      <c r="C148" s="157" t="s">
        <v>171</v>
      </c>
      <c r="D148" s="157" t="s">
        <v>140</v>
      </c>
      <c r="E148" s="158" t="s">
        <v>172</v>
      </c>
      <c r="F148" s="159" t="s">
        <v>173</v>
      </c>
      <c r="G148" s="160" t="s">
        <v>163</v>
      </c>
      <c r="H148" s="161">
        <v>0.01</v>
      </c>
      <c r="I148" s="162"/>
      <c r="J148" s="163">
        <f>ROUND(I148*H148,2)</f>
        <v>0</v>
      </c>
      <c r="K148" s="164"/>
      <c r="L148" s="31"/>
      <c r="M148" s="165" t="s">
        <v>1</v>
      </c>
      <c r="N148" s="166" t="s">
        <v>39</v>
      </c>
      <c r="O148" s="59"/>
      <c r="P148" s="167">
        <f>O148*H148</f>
        <v>0</v>
      </c>
      <c r="Q148" s="167">
        <v>1.0165500000000001</v>
      </c>
      <c r="R148" s="167">
        <f>Q148*H148</f>
        <v>1.0165500000000001E-2</v>
      </c>
      <c r="S148" s="167">
        <v>0</v>
      </c>
      <c r="T148" s="168">
        <f>S148*H148</f>
        <v>0</v>
      </c>
      <c r="U148" s="30"/>
      <c r="V148" s="30"/>
      <c r="W148" s="30"/>
      <c r="X148" s="30"/>
      <c r="Y148" s="30"/>
      <c r="Z148" s="30"/>
      <c r="AA148" s="30"/>
      <c r="AB148" s="30"/>
      <c r="AC148" s="30"/>
      <c r="AD148" s="30"/>
      <c r="AE148" s="30"/>
      <c r="AR148" s="169" t="s">
        <v>144</v>
      </c>
      <c r="AT148" s="169" t="s">
        <v>140</v>
      </c>
      <c r="AU148" s="169" t="s">
        <v>85</v>
      </c>
      <c r="AY148" s="14" t="s">
        <v>138</v>
      </c>
      <c r="BE148" s="100">
        <f>IF(N148="základná",J148,0)</f>
        <v>0</v>
      </c>
      <c r="BF148" s="100">
        <f>IF(N148="znížená",J148,0)</f>
        <v>0</v>
      </c>
      <c r="BG148" s="100">
        <f>IF(N148="zákl. prenesená",J148,0)</f>
        <v>0</v>
      </c>
      <c r="BH148" s="100">
        <f>IF(N148="zníž. prenesená",J148,0)</f>
        <v>0</v>
      </c>
      <c r="BI148" s="100">
        <f>IF(N148="nulová",J148,0)</f>
        <v>0</v>
      </c>
      <c r="BJ148" s="14" t="s">
        <v>85</v>
      </c>
      <c r="BK148" s="100">
        <f>ROUND(I148*H148,2)</f>
        <v>0</v>
      </c>
      <c r="BL148" s="14" t="s">
        <v>144</v>
      </c>
      <c r="BM148" s="169" t="s">
        <v>174</v>
      </c>
    </row>
    <row r="149" spans="1:65" s="2" customFormat="1" ht="24.75" customHeight="1">
      <c r="A149" s="30"/>
      <c r="B149" s="156"/>
      <c r="C149" s="157" t="s">
        <v>175</v>
      </c>
      <c r="D149" s="157" t="s">
        <v>140</v>
      </c>
      <c r="E149" s="158" t="s">
        <v>176</v>
      </c>
      <c r="F149" s="159" t="s">
        <v>177</v>
      </c>
      <c r="G149" s="160" t="s">
        <v>178</v>
      </c>
      <c r="H149" s="161">
        <v>4.55</v>
      </c>
      <c r="I149" s="162"/>
      <c r="J149" s="163">
        <f>ROUND(I149*H149,2)</f>
        <v>0</v>
      </c>
      <c r="K149" s="164"/>
      <c r="L149" s="31"/>
      <c r="M149" s="165" t="s">
        <v>1</v>
      </c>
      <c r="N149" s="166" t="s">
        <v>39</v>
      </c>
      <c r="O149" s="59"/>
      <c r="P149" s="167">
        <f>O149*H149</f>
        <v>0</v>
      </c>
      <c r="Q149" s="167">
        <v>0.10878</v>
      </c>
      <c r="R149" s="167">
        <f>Q149*H149</f>
        <v>0.49494899999999997</v>
      </c>
      <c r="S149" s="167">
        <v>0</v>
      </c>
      <c r="T149" s="168">
        <f>S149*H149</f>
        <v>0</v>
      </c>
      <c r="U149" s="30"/>
      <c r="V149" s="30"/>
      <c r="W149" s="30"/>
      <c r="X149" s="30"/>
      <c r="Y149" s="30"/>
      <c r="Z149" s="30"/>
      <c r="AA149" s="30"/>
      <c r="AB149" s="30"/>
      <c r="AC149" s="30"/>
      <c r="AD149" s="30"/>
      <c r="AE149" s="30"/>
      <c r="AR149" s="169" t="s">
        <v>144</v>
      </c>
      <c r="AT149" s="169" t="s">
        <v>140</v>
      </c>
      <c r="AU149" s="169" t="s">
        <v>85</v>
      </c>
      <c r="AY149" s="14" t="s">
        <v>138</v>
      </c>
      <c r="BE149" s="100">
        <f>IF(N149="základná",J149,0)</f>
        <v>0</v>
      </c>
      <c r="BF149" s="100">
        <f>IF(N149="znížená",J149,0)</f>
        <v>0</v>
      </c>
      <c r="BG149" s="100">
        <f>IF(N149="zákl. prenesená",J149,0)</f>
        <v>0</v>
      </c>
      <c r="BH149" s="100">
        <f>IF(N149="zníž. prenesená",J149,0)</f>
        <v>0</v>
      </c>
      <c r="BI149" s="100">
        <f>IF(N149="nulová",J149,0)</f>
        <v>0</v>
      </c>
      <c r="BJ149" s="14" t="s">
        <v>85</v>
      </c>
      <c r="BK149" s="100">
        <f>ROUND(I149*H149,2)</f>
        <v>0</v>
      </c>
      <c r="BL149" s="14" t="s">
        <v>144</v>
      </c>
      <c r="BM149" s="169" t="s">
        <v>179</v>
      </c>
    </row>
    <row r="150" spans="1:65" s="2" customFormat="1" ht="26.25" customHeight="1">
      <c r="A150" s="30"/>
      <c r="B150" s="156"/>
      <c r="C150" s="157" t="s">
        <v>180</v>
      </c>
      <c r="D150" s="157" t="s">
        <v>140</v>
      </c>
      <c r="E150" s="158" t="s">
        <v>181</v>
      </c>
      <c r="F150" s="159" t="s">
        <v>182</v>
      </c>
      <c r="G150" s="160" t="s">
        <v>168</v>
      </c>
      <c r="H150" s="161">
        <v>2.048</v>
      </c>
      <c r="I150" s="162"/>
      <c r="J150" s="163">
        <f>ROUND(I150*H150,2)</f>
        <v>0</v>
      </c>
      <c r="K150" s="164"/>
      <c r="L150" s="31"/>
      <c r="M150" s="165" t="s">
        <v>1</v>
      </c>
      <c r="N150" s="166" t="s">
        <v>39</v>
      </c>
      <c r="O150" s="59"/>
      <c r="P150" s="167">
        <f>O150*H150</f>
        <v>0</v>
      </c>
      <c r="Q150" s="167">
        <v>4.3099999999999996E-3</v>
      </c>
      <c r="R150" s="167">
        <f>Q150*H150</f>
        <v>8.8268799999999988E-3</v>
      </c>
      <c r="S150" s="167">
        <v>0</v>
      </c>
      <c r="T150" s="168">
        <f>S150*H150</f>
        <v>0</v>
      </c>
      <c r="U150" s="30"/>
      <c r="V150" s="30"/>
      <c r="W150" s="30"/>
      <c r="X150" s="30"/>
      <c r="Y150" s="30"/>
      <c r="Z150" s="30"/>
      <c r="AA150" s="30"/>
      <c r="AB150" s="30"/>
      <c r="AC150" s="30"/>
      <c r="AD150" s="30"/>
      <c r="AE150" s="30"/>
      <c r="AR150" s="169" t="s">
        <v>144</v>
      </c>
      <c r="AT150" s="169" t="s">
        <v>140</v>
      </c>
      <c r="AU150" s="169" t="s">
        <v>85</v>
      </c>
      <c r="AY150" s="14" t="s">
        <v>138</v>
      </c>
      <c r="BE150" s="100">
        <f>IF(N150="základná",J150,0)</f>
        <v>0</v>
      </c>
      <c r="BF150" s="100">
        <f>IF(N150="znížená",J150,0)</f>
        <v>0</v>
      </c>
      <c r="BG150" s="100">
        <f>IF(N150="zákl. prenesená",J150,0)</f>
        <v>0</v>
      </c>
      <c r="BH150" s="100">
        <f>IF(N150="zníž. prenesená",J150,0)</f>
        <v>0</v>
      </c>
      <c r="BI150" s="100">
        <f>IF(N150="nulová",J150,0)</f>
        <v>0</v>
      </c>
      <c r="BJ150" s="14" t="s">
        <v>85</v>
      </c>
      <c r="BK150" s="100">
        <f>ROUND(I150*H150,2)</f>
        <v>0</v>
      </c>
      <c r="BL150" s="14" t="s">
        <v>144</v>
      </c>
      <c r="BM150" s="169" t="s">
        <v>183</v>
      </c>
    </row>
    <row r="151" spans="1:65" s="2" customFormat="1" ht="27" customHeight="1">
      <c r="A151" s="30"/>
      <c r="B151" s="156"/>
      <c r="C151" s="157" t="s">
        <v>184</v>
      </c>
      <c r="D151" s="157" t="s">
        <v>140</v>
      </c>
      <c r="E151" s="158" t="s">
        <v>185</v>
      </c>
      <c r="F151" s="159" t="s">
        <v>186</v>
      </c>
      <c r="G151" s="160" t="s">
        <v>168</v>
      </c>
      <c r="H151" s="161">
        <v>2.048</v>
      </c>
      <c r="I151" s="162"/>
      <c r="J151" s="163">
        <f>ROUND(I151*H151,2)</f>
        <v>0</v>
      </c>
      <c r="K151" s="164"/>
      <c r="L151" s="31"/>
      <c r="M151" s="165" t="s">
        <v>1</v>
      </c>
      <c r="N151" s="166" t="s">
        <v>39</v>
      </c>
      <c r="O151" s="59"/>
      <c r="P151" s="167">
        <f>O151*H151</f>
        <v>0</v>
      </c>
      <c r="Q151" s="167">
        <v>0</v>
      </c>
      <c r="R151" s="167">
        <f>Q151*H151</f>
        <v>0</v>
      </c>
      <c r="S151" s="167">
        <v>0</v>
      </c>
      <c r="T151" s="168">
        <f>S151*H151</f>
        <v>0</v>
      </c>
      <c r="U151" s="30"/>
      <c r="V151" s="30"/>
      <c r="W151" s="30"/>
      <c r="X151" s="30"/>
      <c r="Y151" s="30"/>
      <c r="Z151" s="30"/>
      <c r="AA151" s="30"/>
      <c r="AB151" s="30"/>
      <c r="AC151" s="30"/>
      <c r="AD151" s="30"/>
      <c r="AE151" s="30"/>
      <c r="AR151" s="169" t="s">
        <v>144</v>
      </c>
      <c r="AT151" s="169" t="s">
        <v>140</v>
      </c>
      <c r="AU151" s="169" t="s">
        <v>85</v>
      </c>
      <c r="AY151" s="14" t="s">
        <v>138</v>
      </c>
      <c r="BE151" s="100">
        <f>IF(N151="základná",J151,0)</f>
        <v>0</v>
      </c>
      <c r="BF151" s="100">
        <f>IF(N151="znížená",J151,0)</f>
        <v>0</v>
      </c>
      <c r="BG151" s="100">
        <f>IF(N151="zákl. prenesená",J151,0)</f>
        <v>0</v>
      </c>
      <c r="BH151" s="100">
        <f>IF(N151="zníž. prenesená",J151,0)</f>
        <v>0</v>
      </c>
      <c r="BI151" s="100">
        <f>IF(N151="nulová",J151,0)</f>
        <v>0</v>
      </c>
      <c r="BJ151" s="14" t="s">
        <v>85</v>
      </c>
      <c r="BK151" s="100">
        <f>ROUND(I151*H151,2)</f>
        <v>0</v>
      </c>
      <c r="BL151" s="14" t="s">
        <v>144</v>
      </c>
      <c r="BM151" s="169" t="s">
        <v>187</v>
      </c>
    </row>
    <row r="152" spans="1:65" s="12" customFormat="1" ht="22.9" customHeight="1">
      <c r="B152" s="143"/>
      <c r="D152" s="144" t="s">
        <v>72</v>
      </c>
      <c r="E152" s="154" t="s">
        <v>156</v>
      </c>
      <c r="F152" s="154" t="s">
        <v>188</v>
      </c>
      <c r="I152" s="146"/>
      <c r="J152" s="155">
        <f>BK152</f>
        <v>0</v>
      </c>
      <c r="L152" s="143"/>
      <c r="M152" s="148"/>
      <c r="N152" s="149"/>
      <c r="O152" s="149"/>
      <c r="P152" s="150">
        <f>SUM(P153:P155)</f>
        <v>0</v>
      </c>
      <c r="Q152" s="149"/>
      <c r="R152" s="150">
        <f>SUM(R153:R155)</f>
        <v>40.5071935</v>
      </c>
      <c r="S152" s="149"/>
      <c r="T152" s="151">
        <f>SUM(T153:T155)</f>
        <v>0</v>
      </c>
      <c r="AR152" s="144" t="s">
        <v>80</v>
      </c>
      <c r="AT152" s="152" t="s">
        <v>72</v>
      </c>
      <c r="AU152" s="152" t="s">
        <v>80</v>
      </c>
      <c r="AY152" s="144" t="s">
        <v>138</v>
      </c>
      <c r="BK152" s="153">
        <f>SUM(BK153:BK155)</f>
        <v>0</v>
      </c>
    </row>
    <row r="153" spans="1:65" s="2" customFormat="1" ht="24" customHeight="1">
      <c r="A153" s="30"/>
      <c r="B153" s="156"/>
      <c r="C153" s="157" t="s">
        <v>189</v>
      </c>
      <c r="D153" s="157" t="s">
        <v>140</v>
      </c>
      <c r="E153" s="158" t="s">
        <v>190</v>
      </c>
      <c r="F153" s="159" t="s">
        <v>191</v>
      </c>
      <c r="G153" s="160" t="s">
        <v>168</v>
      </c>
      <c r="H153" s="161">
        <v>77.289000000000001</v>
      </c>
      <c r="I153" s="162"/>
      <c r="J153" s="163">
        <f>ROUND(I153*H153,2)</f>
        <v>0</v>
      </c>
      <c r="K153" s="164"/>
      <c r="L153" s="31"/>
      <c r="M153" s="165" t="s">
        <v>1</v>
      </c>
      <c r="N153" s="166" t="s">
        <v>39</v>
      </c>
      <c r="O153" s="59"/>
      <c r="P153" s="167">
        <f>O153*H153</f>
        <v>0</v>
      </c>
      <c r="Q153" s="167">
        <v>0.29899999999999999</v>
      </c>
      <c r="R153" s="167">
        <f>Q153*H153</f>
        <v>23.109410999999998</v>
      </c>
      <c r="S153" s="167">
        <v>0</v>
      </c>
      <c r="T153" s="168">
        <f>S153*H153</f>
        <v>0</v>
      </c>
      <c r="U153" s="30"/>
      <c r="V153" s="30"/>
      <c r="W153" s="30"/>
      <c r="X153" s="30"/>
      <c r="Y153" s="30"/>
      <c r="Z153" s="30"/>
      <c r="AA153" s="30"/>
      <c r="AB153" s="30"/>
      <c r="AC153" s="30"/>
      <c r="AD153" s="30"/>
      <c r="AE153" s="30"/>
      <c r="AR153" s="169" t="s">
        <v>144</v>
      </c>
      <c r="AT153" s="169" t="s">
        <v>140</v>
      </c>
      <c r="AU153" s="169" t="s">
        <v>85</v>
      </c>
      <c r="AY153" s="14" t="s">
        <v>138</v>
      </c>
      <c r="BE153" s="100">
        <f>IF(N153="základná",J153,0)</f>
        <v>0</v>
      </c>
      <c r="BF153" s="100">
        <f>IF(N153="znížená",J153,0)</f>
        <v>0</v>
      </c>
      <c r="BG153" s="100">
        <f>IF(N153="zákl. prenesená",J153,0)</f>
        <v>0</v>
      </c>
      <c r="BH153" s="100">
        <f>IF(N153="zníž. prenesená",J153,0)</f>
        <v>0</v>
      </c>
      <c r="BI153" s="100">
        <f>IF(N153="nulová",J153,0)</f>
        <v>0</v>
      </c>
      <c r="BJ153" s="14" t="s">
        <v>85</v>
      </c>
      <c r="BK153" s="100">
        <f>ROUND(I153*H153,2)</f>
        <v>0</v>
      </c>
      <c r="BL153" s="14" t="s">
        <v>144</v>
      </c>
      <c r="BM153" s="169" t="s">
        <v>192</v>
      </c>
    </row>
    <row r="154" spans="1:65" s="2" customFormat="1" ht="40.15" customHeight="1">
      <c r="A154" s="30"/>
      <c r="B154" s="156"/>
      <c r="C154" s="157" t="s">
        <v>193</v>
      </c>
      <c r="D154" s="157" t="s">
        <v>140</v>
      </c>
      <c r="E154" s="158" t="s">
        <v>194</v>
      </c>
      <c r="F154" s="159" t="s">
        <v>195</v>
      </c>
      <c r="G154" s="160" t="s">
        <v>168</v>
      </c>
      <c r="H154" s="161">
        <v>77.289000000000001</v>
      </c>
      <c r="I154" s="162"/>
      <c r="J154" s="163">
        <f>ROUND(I154*H154,2)</f>
        <v>0</v>
      </c>
      <c r="K154" s="164"/>
      <c r="L154" s="31"/>
      <c r="M154" s="165" t="s">
        <v>1</v>
      </c>
      <c r="N154" s="166" t="s">
        <v>39</v>
      </c>
      <c r="O154" s="59"/>
      <c r="P154" s="167">
        <f>O154*H154</f>
        <v>0</v>
      </c>
      <c r="Q154" s="167">
        <v>9.2499999999999999E-2</v>
      </c>
      <c r="R154" s="167">
        <f>Q154*H154</f>
        <v>7.1492325000000001</v>
      </c>
      <c r="S154" s="167">
        <v>0</v>
      </c>
      <c r="T154" s="168">
        <f>S154*H154</f>
        <v>0</v>
      </c>
      <c r="U154" s="30"/>
      <c r="V154" s="30"/>
      <c r="W154" s="30"/>
      <c r="X154" s="30"/>
      <c r="Y154" s="30"/>
      <c r="Z154" s="30"/>
      <c r="AA154" s="30"/>
      <c r="AB154" s="30"/>
      <c r="AC154" s="30"/>
      <c r="AD154" s="30"/>
      <c r="AE154" s="30"/>
      <c r="AR154" s="169" t="s">
        <v>144</v>
      </c>
      <c r="AT154" s="169" t="s">
        <v>140</v>
      </c>
      <c r="AU154" s="169" t="s">
        <v>85</v>
      </c>
      <c r="AY154" s="14" t="s">
        <v>138</v>
      </c>
      <c r="BE154" s="100">
        <f>IF(N154="základná",J154,0)</f>
        <v>0</v>
      </c>
      <c r="BF154" s="100">
        <f>IF(N154="znížená",J154,0)</f>
        <v>0</v>
      </c>
      <c r="BG154" s="100">
        <f>IF(N154="zákl. prenesená",J154,0)</f>
        <v>0</v>
      </c>
      <c r="BH154" s="100">
        <f>IF(N154="zníž. prenesená",J154,0)</f>
        <v>0</v>
      </c>
      <c r="BI154" s="100">
        <f>IF(N154="nulová",J154,0)</f>
        <v>0</v>
      </c>
      <c r="BJ154" s="14" t="s">
        <v>85</v>
      </c>
      <c r="BK154" s="100">
        <f>ROUND(I154*H154,2)</f>
        <v>0</v>
      </c>
      <c r="BL154" s="14" t="s">
        <v>144</v>
      </c>
      <c r="BM154" s="169" t="s">
        <v>196</v>
      </c>
    </row>
    <row r="155" spans="1:65" s="2" customFormat="1" ht="14.45" customHeight="1">
      <c r="A155" s="30"/>
      <c r="B155" s="156"/>
      <c r="C155" s="170" t="s">
        <v>197</v>
      </c>
      <c r="D155" s="170" t="s">
        <v>198</v>
      </c>
      <c r="E155" s="171" t="s">
        <v>199</v>
      </c>
      <c r="F155" s="172" t="s">
        <v>200</v>
      </c>
      <c r="G155" s="173" t="s">
        <v>168</v>
      </c>
      <c r="H155" s="174">
        <v>78.834999999999994</v>
      </c>
      <c r="I155" s="175"/>
      <c r="J155" s="176">
        <f>ROUND(I155*H155,2)</f>
        <v>0</v>
      </c>
      <c r="K155" s="177"/>
      <c r="L155" s="178"/>
      <c r="M155" s="179" t="s">
        <v>1</v>
      </c>
      <c r="N155" s="180" t="s">
        <v>39</v>
      </c>
      <c r="O155" s="59"/>
      <c r="P155" s="167">
        <f>O155*H155</f>
        <v>0</v>
      </c>
      <c r="Q155" s="167">
        <v>0.13</v>
      </c>
      <c r="R155" s="167">
        <f>Q155*H155</f>
        <v>10.24855</v>
      </c>
      <c r="S155" s="167">
        <v>0</v>
      </c>
      <c r="T155" s="168">
        <f>S155*H155</f>
        <v>0</v>
      </c>
      <c r="U155" s="30"/>
      <c r="V155" s="30"/>
      <c r="W155" s="30"/>
      <c r="X155" s="30"/>
      <c r="Y155" s="30"/>
      <c r="Z155" s="30"/>
      <c r="AA155" s="30"/>
      <c r="AB155" s="30"/>
      <c r="AC155" s="30"/>
      <c r="AD155" s="30"/>
      <c r="AE155" s="30"/>
      <c r="AR155" s="169" t="s">
        <v>171</v>
      </c>
      <c r="AT155" s="169" t="s">
        <v>198</v>
      </c>
      <c r="AU155" s="169" t="s">
        <v>85</v>
      </c>
      <c r="AY155" s="14" t="s">
        <v>138</v>
      </c>
      <c r="BE155" s="100">
        <f>IF(N155="základná",J155,0)</f>
        <v>0</v>
      </c>
      <c r="BF155" s="100">
        <f>IF(N155="znížená",J155,0)</f>
        <v>0</v>
      </c>
      <c r="BG155" s="100">
        <f>IF(N155="zákl. prenesená",J155,0)</f>
        <v>0</v>
      </c>
      <c r="BH155" s="100">
        <f>IF(N155="zníž. prenesená",J155,0)</f>
        <v>0</v>
      </c>
      <c r="BI155" s="100">
        <f>IF(N155="nulová",J155,0)</f>
        <v>0</v>
      </c>
      <c r="BJ155" s="14" t="s">
        <v>85</v>
      </c>
      <c r="BK155" s="100">
        <f>ROUND(I155*H155,2)</f>
        <v>0</v>
      </c>
      <c r="BL155" s="14" t="s">
        <v>144</v>
      </c>
      <c r="BM155" s="169" t="s">
        <v>201</v>
      </c>
    </row>
    <row r="156" spans="1:65" s="12" customFormat="1" ht="22.9" customHeight="1">
      <c r="B156" s="143"/>
      <c r="D156" s="144" t="s">
        <v>72</v>
      </c>
      <c r="E156" s="154" t="s">
        <v>160</v>
      </c>
      <c r="F156" s="154" t="s">
        <v>202</v>
      </c>
      <c r="I156" s="146"/>
      <c r="J156" s="155">
        <f>BK156</f>
        <v>0</v>
      </c>
      <c r="L156" s="143"/>
      <c r="M156" s="148"/>
      <c r="N156" s="149"/>
      <c r="O156" s="149"/>
      <c r="P156" s="150">
        <f>SUM(P157:P168)</f>
        <v>0</v>
      </c>
      <c r="Q156" s="149"/>
      <c r="R156" s="150">
        <f>SUM(R157:R168)</f>
        <v>19.245642499999999</v>
      </c>
      <c r="S156" s="149"/>
      <c r="T156" s="151">
        <f>SUM(T157:T168)</f>
        <v>0</v>
      </c>
      <c r="AR156" s="144" t="s">
        <v>80</v>
      </c>
      <c r="AT156" s="152" t="s">
        <v>72</v>
      </c>
      <c r="AU156" s="152" t="s">
        <v>80</v>
      </c>
      <c r="AY156" s="144" t="s">
        <v>138</v>
      </c>
      <c r="BK156" s="153">
        <f>SUM(BK157:BK168)</f>
        <v>0</v>
      </c>
    </row>
    <row r="157" spans="1:65" s="2" customFormat="1" ht="25.5" customHeight="1">
      <c r="A157" s="30"/>
      <c r="B157" s="156"/>
      <c r="C157" s="157" t="s">
        <v>203</v>
      </c>
      <c r="D157" s="157" t="s">
        <v>140</v>
      </c>
      <c r="E157" s="158" t="s">
        <v>204</v>
      </c>
      <c r="F157" s="159" t="s">
        <v>205</v>
      </c>
      <c r="G157" s="160" t="s">
        <v>168</v>
      </c>
      <c r="H157" s="161">
        <v>65.926000000000002</v>
      </c>
      <c r="I157" s="162"/>
      <c r="J157" s="163">
        <f t="shared" ref="J157:J168" si="10">ROUND(I157*H157,2)</f>
        <v>0</v>
      </c>
      <c r="K157" s="164"/>
      <c r="L157" s="31"/>
      <c r="M157" s="165" t="s">
        <v>1</v>
      </c>
      <c r="N157" s="166" t="s">
        <v>39</v>
      </c>
      <c r="O157" s="59"/>
      <c r="P157" s="167">
        <f t="shared" ref="P157:P168" si="11">O157*H157</f>
        <v>0</v>
      </c>
      <c r="Q157" s="167">
        <v>3.7560000000000003E-2</v>
      </c>
      <c r="R157" s="167">
        <f t="shared" ref="R157:R168" si="12">Q157*H157</f>
        <v>2.4761805600000004</v>
      </c>
      <c r="S157" s="167">
        <v>0</v>
      </c>
      <c r="T157" s="168">
        <f t="shared" ref="T157:T168" si="13">S157*H157</f>
        <v>0</v>
      </c>
      <c r="U157" s="30"/>
      <c r="V157" s="30"/>
      <c r="W157" s="30"/>
      <c r="X157" s="30"/>
      <c r="Y157" s="30"/>
      <c r="Z157" s="30"/>
      <c r="AA157" s="30"/>
      <c r="AB157" s="30"/>
      <c r="AC157" s="30"/>
      <c r="AD157" s="30"/>
      <c r="AE157" s="30"/>
      <c r="AR157" s="169" t="s">
        <v>144</v>
      </c>
      <c r="AT157" s="169" t="s">
        <v>140</v>
      </c>
      <c r="AU157" s="169" t="s">
        <v>85</v>
      </c>
      <c r="AY157" s="14" t="s">
        <v>138</v>
      </c>
      <c r="BE157" s="100">
        <f t="shared" ref="BE157:BE168" si="14">IF(N157="základná",J157,0)</f>
        <v>0</v>
      </c>
      <c r="BF157" s="100">
        <f t="shared" ref="BF157:BF168" si="15">IF(N157="znížená",J157,0)</f>
        <v>0</v>
      </c>
      <c r="BG157" s="100">
        <f t="shared" ref="BG157:BG168" si="16">IF(N157="zákl. prenesená",J157,0)</f>
        <v>0</v>
      </c>
      <c r="BH157" s="100">
        <f t="shared" ref="BH157:BH168" si="17">IF(N157="zníž. prenesená",J157,0)</f>
        <v>0</v>
      </c>
      <c r="BI157" s="100">
        <f t="shared" ref="BI157:BI168" si="18">IF(N157="nulová",J157,0)</f>
        <v>0</v>
      </c>
      <c r="BJ157" s="14" t="s">
        <v>85</v>
      </c>
      <c r="BK157" s="100">
        <f t="shared" ref="BK157:BK168" si="19">ROUND(I157*H157,2)</f>
        <v>0</v>
      </c>
      <c r="BL157" s="14" t="s">
        <v>144</v>
      </c>
      <c r="BM157" s="169" t="s">
        <v>206</v>
      </c>
    </row>
    <row r="158" spans="1:65" s="2" customFormat="1" ht="35.25" customHeight="1">
      <c r="A158" s="30"/>
      <c r="B158" s="156"/>
      <c r="C158" s="157" t="s">
        <v>207</v>
      </c>
      <c r="D158" s="157" t="s">
        <v>140</v>
      </c>
      <c r="E158" s="158" t="s">
        <v>208</v>
      </c>
      <c r="F158" s="159" t="s">
        <v>209</v>
      </c>
      <c r="G158" s="160" t="s">
        <v>168</v>
      </c>
      <c r="H158" s="161">
        <v>40.53</v>
      </c>
      <c r="I158" s="162"/>
      <c r="J158" s="163">
        <f t="shared" si="10"/>
        <v>0</v>
      </c>
      <c r="K158" s="164"/>
      <c r="L158" s="31"/>
      <c r="M158" s="165" t="s">
        <v>1</v>
      </c>
      <c r="N158" s="166" t="s">
        <v>39</v>
      </c>
      <c r="O158" s="59"/>
      <c r="P158" s="167">
        <f t="shared" si="11"/>
        <v>0</v>
      </c>
      <c r="Q158" s="167">
        <v>1.9000000000000001E-4</v>
      </c>
      <c r="R158" s="167">
        <f t="shared" si="12"/>
        <v>7.7007000000000004E-3</v>
      </c>
      <c r="S158" s="167">
        <v>0</v>
      </c>
      <c r="T158" s="168">
        <f t="shared" si="13"/>
        <v>0</v>
      </c>
      <c r="U158" s="30"/>
      <c r="V158" s="30"/>
      <c r="W158" s="30"/>
      <c r="X158" s="30"/>
      <c r="Y158" s="30"/>
      <c r="Z158" s="30"/>
      <c r="AA158" s="30"/>
      <c r="AB158" s="30"/>
      <c r="AC158" s="30"/>
      <c r="AD158" s="30"/>
      <c r="AE158" s="30"/>
      <c r="AR158" s="169" t="s">
        <v>144</v>
      </c>
      <c r="AT158" s="169" t="s">
        <v>140</v>
      </c>
      <c r="AU158" s="169" t="s">
        <v>85</v>
      </c>
      <c r="AY158" s="14" t="s">
        <v>138</v>
      </c>
      <c r="BE158" s="100">
        <f t="shared" si="14"/>
        <v>0</v>
      </c>
      <c r="BF158" s="100">
        <f t="shared" si="15"/>
        <v>0</v>
      </c>
      <c r="BG158" s="100">
        <f t="shared" si="16"/>
        <v>0</v>
      </c>
      <c r="BH158" s="100">
        <f t="shared" si="17"/>
        <v>0</v>
      </c>
      <c r="BI158" s="100">
        <f t="shared" si="18"/>
        <v>0</v>
      </c>
      <c r="BJ158" s="14" t="s">
        <v>85</v>
      </c>
      <c r="BK158" s="100">
        <f t="shared" si="19"/>
        <v>0</v>
      </c>
      <c r="BL158" s="14" t="s">
        <v>144</v>
      </c>
      <c r="BM158" s="169" t="s">
        <v>210</v>
      </c>
    </row>
    <row r="159" spans="1:65" s="2" customFormat="1" ht="27" customHeight="1">
      <c r="A159" s="30"/>
      <c r="B159" s="156"/>
      <c r="C159" s="157" t="s">
        <v>211</v>
      </c>
      <c r="D159" s="157" t="s">
        <v>140</v>
      </c>
      <c r="E159" s="158" t="s">
        <v>212</v>
      </c>
      <c r="F159" s="159" t="s">
        <v>213</v>
      </c>
      <c r="G159" s="160" t="s">
        <v>168</v>
      </c>
      <c r="H159" s="161">
        <v>47.454999999999998</v>
      </c>
      <c r="I159" s="162"/>
      <c r="J159" s="163">
        <f t="shared" si="10"/>
        <v>0</v>
      </c>
      <c r="K159" s="164"/>
      <c r="L159" s="31"/>
      <c r="M159" s="165" t="s">
        <v>1</v>
      </c>
      <c r="N159" s="166" t="s">
        <v>39</v>
      </c>
      <c r="O159" s="59"/>
      <c r="P159" s="167">
        <f t="shared" si="11"/>
        <v>0</v>
      </c>
      <c r="Q159" s="167">
        <v>3.5E-4</v>
      </c>
      <c r="R159" s="167">
        <f t="shared" si="12"/>
        <v>1.6609249999999999E-2</v>
      </c>
      <c r="S159" s="167">
        <v>0</v>
      </c>
      <c r="T159" s="168">
        <f t="shared" si="13"/>
        <v>0</v>
      </c>
      <c r="U159" s="30"/>
      <c r="V159" s="30"/>
      <c r="W159" s="30"/>
      <c r="X159" s="30"/>
      <c r="Y159" s="30"/>
      <c r="Z159" s="30"/>
      <c r="AA159" s="30"/>
      <c r="AB159" s="30"/>
      <c r="AC159" s="30"/>
      <c r="AD159" s="30"/>
      <c r="AE159" s="30"/>
      <c r="AR159" s="169" t="s">
        <v>144</v>
      </c>
      <c r="AT159" s="169" t="s">
        <v>140</v>
      </c>
      <c r="AU159" s="169" t="s">
        <v>85</v>
      </c>
      <c r="AY159" s="14" t="s">
        <v>138</v>
      </c>
      <c r="BE159" s="100">
        <f t="shared" si="14"/>
        <v>0</v>
      </c>
      <c r="BF159" s="100">
        <f t="shared" si="15"/>
        <v>0</v>
      </c>
      <c r="BG159" s="100">
        <f t="shared" si="16"/>
        <v>0</v>
      </c>
      <c r="BH159" s="100">
        <f t="shared" si="17"/>
        <v>0</v>
      </c>
      <c r="BI159" s="100">
        <f t="shared" si="18"/>
        <v>0</v>
      </c>
      <c r="BJ159" s="14" t="s">
        <v>85</v>
      </c>
      <c r="BK159" s="100">
        <f t="shared" si="19"/>
        <v>0</v>
      </c>
      <c r="BL159" s="14" t="s">
        <v>144</v>
      </c>
      <c r="BM159" s="169" t="s">
        <v>214</v>
      </c>
    </row>
    <row r="160" spans="1:65" s="2" customFormat="1" ht="22.15" customHeight="1">
      <c r="A160" s="30"/>
      <c r="B160" s="156"/>
      <c r="C160" s="157" t="s">
        <v>215</v>
      </c>
      <c r="D160" s="157" t="s">
        <v>140</v>
      </c>
      <c r="E160" s="158" t="s">
        <v>216</v>
      </c>
      <c r="F160" s="159" t="s">
        <v>217</v>
      </c>
      <c r="G160" s="160" t="s">
        <v>168</v>
      </c>
      <c r="H160" s="161">
        <v>47.454999999999998</v>
      </c>
      <c r="I160" s="162"/>
      <c r="J160" s="163">
        <f t="shared" si="10"/>
        <v>0</v>
      </c>
      <c r="K160" s="164"/>
      <c r="L160" s="31"/>
      <c r="M160" s="165" t="s">
        <v>1</v>
      </c>
      <c r="N160" s="166" t="s">
        <v>39</v>
      </c>
      <c r="O160" s="59"/>
      <c r="P160" s="167">
        <f t="shared" si="11"/>
        <v>0</v>
      </c>
      <c r="Q160" s="167">
        <v>3.3E-3</v>
      </c>
      <c r="R160" s="167">
        <f t="shared" si="12"/>
        <v>0.1566015</v>
      </c>
      <c r="S160" s="167">
        <v>0</v>
      </c>
      <c r="T160" s="168">
        <f t="shared" si="13"/>
        <v>0</v>
      </c>
      <c r="U160" s="30"/>
      <c r="V160" s="30"/>
      <c r="W160" s="30"/>
      <c r="X160" s="30"/>
      <c r="Y160" s="30"/>
      <c r="Z160" s="30"/>
      <c r="AA160" s="30"/>
      <c r="AB160" s="30"/>
      <c r="AC160" s="30"/>
      <c r="AD160" s="30"/>
      <c r="AE160" s="30"/>
      <c r="AR160" s="169" t="s">
        <v>144</v>
      </c>
      <c r="AT160" s="169" t="s">
        <v>140</v>
      </c>
      <c r="AU160" s="169" t="s">
        <v>85</v>
      </c>
      <c r="AY160" s="14" t="s">
        <v>138</v>
      </c>
      <c r="BE160" s="100">
        <f t="shared" si="14"/>
        <v>0</v>
      </c>
      <c r="BF160" s="100">
        <f t="shared" si="15"/>
        <v>0</v>
      </c>
      <c r="BG160" s="100">
        <f t="shared" si="16"/>
        <v>0</v>
      </c>
      <c r="BH160" s="100">
        <f t="shared" si="17"/>
        <v>0</v>
      </c>
      <c r="BI160" s="100">
        <f t="shared" si="18"/>
        <v>0</v>
      </c>
      <c r="BJ160" s="14" t="s">
        <v>85</v>
      </c>
      <c r="BK160" s="100">
        <f t="shared" si="19"/>
        <v>0</v>
      </c>
      <c r="BL160" s="14" t="s">
        <v>144</v>
      </c>
      <c r="BM160" s="169" t="s">
        <v>218</v>
      </c>
    </row>
    <row r="161" spans="1:65" s="2" customFormat="1" ht="30" customHeight="1">
      <c r="A161" s="30"/>
      <c r="B161" s="156"/>
      <c r="C161" s="157" t="s">
        <v>219</v>
      </c>
      <c r="D161" s="157" t="s">
        <v>140</v>
      </c>
      <c r="E161" s="158" t="s">
        <v>220</v>
      </c>
      <c r="F161" s="159" t="s">
        <v>221</v>
      </c>
      <c r="G161" s="160" t="s">
        <v>168</v>
      </c>
      <c r="H161" s="161">
        <v>303.85899999999998</v>
      </c>
      <c r="I161" s="162"/>
      <c r="J161" s="163">
        <f t="shared" si="10"/>
        <v>0</v>
      </c>
      <c r="K161" s="164"/>
      <c r="L161" s="31"/>
      <c r="M161" s="165" t="s">
        <v>1</v>
      </c>
      <c r="N161" s="166" t="s">
        <v>39</v>
      </c>
      <c r="O161" s="59"/>
      <c r="P161" s="167">
        <f t="shared" si="11"/>
        <v>0</v>
      </c>
      <c r="Q161" s="167">
        <v>1.899E-2</v>
      </c>
      <c r="R161" s="167">
        <f t="shared" si="12"/>
        <v>5.7702824099999992</v>
      </c>
      <c r="S161" s="167">
        <v>0</v>
      </c>
      <c r="T161" s="168">
        <f t="shared" si="13"/>
        <v>0</v>
      </c>
      <c r="U161" s="30"/>
      <c r="V161" s="30"/>
      <c r="W161" s="30"/>
      <c r="X161" s="30"/>
      <c r="Y161" s="30"/>
      <c r="Z161" s="30"/>
      <c r="AA161" s="30"/>
      <c r="AB161" s="30"/>
      <c r="AC161" s="30"/>
      <c r="AD161" s="30"/>
      <c r="AE161" s="30"/>
      <c r="AR161" s="169" t="s">
        <v>144</v>
      </c>
      <c r="AT161" s="169" t="s">
        <v>140</v>
      </c>
      <c r="AU161" s="169" t="s">
        <v>85</v>
      </c>
      <c r="AY161" s="14" t="s">
        <v>138</v>
      </c>
      <c r="BE161" s="100">
        <f t="shared" si="14"/>
        <v>0</v>
      </c>
      <c r="BF161" s="100">
        <f t="shared" si="15"/>
        <v>0</v>
      </c>
      <c r="BG161" s="100">
        <f t="shared" si="16"/>
        <v>0</v>
      </c>
      <c r="BH161" s="100">
        <f t="shared" si="17"/>
        <v>0</v>
      </c>
      <c r="BI161" s="100">
        <f t="shared" si="18"/>
        <v>0</v>
      </c>
      <c r="BJ161" s="14" t="s">
        <v>85</v>
      </c>
      <c r="BK161" s="100">
        <f t="shared" si="19"/>
        <v>0</v>
      </c>
      <c r="BL161" s="14" t="s">
        <v>144</v>
      </c>
      <c r="BM161" s="169" t="s">
        <v>222</v>
      </c>
    </row>
    <row r="162" spans="1:65" s="2" customFormat="1" ht="22.15" customHeight="1">
      <c r="A162" s="30"/>
      <c r="B162" s="156"/>
      <c r="C162" s="157" t="s">
        <v>7</v>
      </c>
      <c r="D162" s="157" t="s">
        <v>140</v>
      </c>
      <c r="E162" s="158" t="s">
        <v>223</v>
      </c>
      <c r="F162" s="159" t="s">
        <v>224</v>
      </c>
      <c r="G162" s="160" t="s">
        <v>168</v>
      </c>
      <c r="H162" s="161">
        <v>303.85899999999998</v>
      </c>
      <c r="I162" s="162"/>
      <c r="J162" s="163">
        <f t="shared" si="10"/>
        <v>0</v>
      </c>
      <c r="K162" s="164"/>
      <c r="L162" s="31"/>
      <c r="M162" s="165" t="s">
        <v>1</v>
      </c>
      <c r="N162" s="166" t="s">
        <v>39</v>
      </c>
      <c r="O162" s="59"/>
      <c r="P162" s="167">
        <f t="shared" si="11"/>
        <v>0</v>
      </c>
      <c r="Q162" s="167">
        <v>2.9999999999999997E-4</v>
      </c>
      <c r="R162" s="167">
        <f t="shared" si="12"/>
        <v>9.115769999999998E-2</v>
      </c>
      <c r="S162" s="167">
        <v>0</v>
      </c>
      <c r="T162" s="168">
        <f t="shared" si="13"/>
        <v>0</v>
      </c>
      <c r="U162" s="30"/>
      <c r="V162" s="30"/>
      <c r="W162" s="30"/>
      <c r="X162" s="30"/>
      <c r="Y162" s="30"/>
      <c r="Z162" s="30"/>
      <c r="AA162" s="30"/>
      <c r="AB162" s="30"/>
      <c r="AC162" s="30"/>
      <c r="AD162" s="30"/>
      <c r="AE162" s="30"/>
      <c r="AR162" s="169" t="s">
        <v>144</v>
      </c>
      <c r="AT162" s="169" t="s">
        <v>140</v>
      </c>
      <c r="AU162" s="169" t="s">
        <v>85</v>
      </c>
      <c r="AY162" s="14" t="s">
        <v>138</v>
      </c>
      <c r="BE162" s="100">
        <f t="shared" si="14"/>
        <v>0</v>
      </c>
      <c r="BF162" s="100">
        <f t="shared" si="15"/>
        <v>0</v>
      </c>
      <c r="BG162" s="100">
        <f t="shared" si="16"/>
        <v>0</v>
      </c>
      <c r="BH162" s="100">
        <f t="shared" si="17"/>
        <v>0</v>
      </c>
      <c r="BI162" s="100">
        <f t="shared" si="18"/>
        <v>0</v>
      </c>
      <c r="BJ162" s="14" t="s">
        <v>85</v>
      </c>
      <c r="BK162" s="100">
        <f t="shared" si="19"/>
        <v>0</v>
      </c>
      <c r="BL162" s="14" t="s">
        <v>144</v>
      </c>
      <c r="BM162" s="169" t="s">
        <v>225</v>
      </c>
    </row>
    <row r="163" spans="1:65" s="2" customFormat="1" ht="22.15" customHeight="1">
      <c r="A163" s="30"/>
      <c r="B163" s="156"/>
      <c r="C163" s="157" t="s">
        <v>226</v>
      </c>
      <c r="D163" s="157" t="s">
        <v>140</v>
      </c>
      <c r="E163" s="158" t="s">
        <v>227</v>
      </c>
      <c r="F163" s="159" t="s">
        <v>228</v>
      </c>
      <c r="G163" s="160" t="s">
        <v>168</v>
      </c>
      <c r="H163" s="161">
        <v>303.85899999999998</v>
      </c>
      <c r="I163" s="162"/>
      <c r="J163" s="163">
        <f t="shared" si="10"/>
        <v>0</v>
      </c>
      <c r="K163" s="164"/>
      <c r="L163" s="31"/>
      <c r="M163" s="165" t="s">
        <v>1</v>
      </c>
      <c r="N163" s="166" t="s">
        <v>39</v>
      </c>
      <c r="O163" s="59"/>
      <c r="P163" s="167">
        <f t="shared" si="11"/>
        <v>0</v>
      </c>
      <c r="Q163" s="167">
        <v>3.3E-3</v>
      </c>
      <c r="R163" s="167">
        <f t="shared" si="12"/>
        <v>1.0027347</v>
      </c>
      <c r="S163" s="167">
        <v>0</v>
      </c>
      <c r="T163" s="168">
        <f t="shared" si="13"/>
        <v>0</v>
      </c>
      <c r="U163" s="30"/>
      <c r="V163" s="30"/>
      <c r="W163" s="30"/>
      <c r="X163" s="30"/>
      <c r="Y163" s="30"/>
      <c r="Z163" s="30"/>
      <c r="AA163" s="30"/>
      <c r="AB163" s="30"/>
      <c r="AC163" s="30"/>
      <c r="AD163" s="30"/>
      <c r="AE163" s="30"/>
      <c r="AR163" s="169" t="s">
        <v>144</v>
      </c>
      <c r="AT163" s="169" t="s">
        <v>140</v>
      </c>
      <c r="AU163" s="169" t="s">
        <v>85</v>
      </c>
      <c r="AY163" s="14" t="s">
        <v>138</v>
      </c>
      <c r="BE163" s="100">
        <f t="shared" si="14"/>
        <v>0</v>
      </c>
      <c r="BF163" s="100">
        <f t="shared" si="15"/>
        <v>0</v>
      </c>
      <c r="BG163" s="100">
        <f t="shared" si="16"/>
        <v>0</v>
      </c>
      <c r="BH163" s="100">
        <f t="shared" si="17"/>
        <v>0</v>
      </c>
      <c r="BI163" s="100">
        <f t="shared" si="18"/>
        <v>0</v>
      </c>
      <c r="BJ163" s="14" t="s">
        <v>85</v>
      </c>
      <c r="BK163" s="100">
        <f t="shared" si="19"/>
        <v>0</v>
      </c>
      <c r="BL163" s="14" t="s">
        <v>144</v>
      </c>
      <c r="BM163" s="169" t="s">
        <v>85</v>
      </c>
    </row>
    <row r="164" spans="1:65" s="2" customFormat="1" ht="34.9" customHeight="1">
      <c r="A164" s="30"/>
      <c r="B164" s="156"/>
      <c r="C164" s="157" t="s">
        <v>229</v>
      </c>
      <c r="D164" s="157" t="s">
        <v>140</v>
      </c>
      <c r="E164" s="158" t="s">
        <v>230</v>
      </c>
      <c r="F164" s="159" t="s">
        <v>231</v>
      </c>
      <c r="G164" s="160" t="s">
        <v>168</v>
      </c>
      <c r="H164" s="161">
        <v>47.454999999999998</v>
      </c>
      <c r="I164" s="162"/>
      <c r="J164" s="163">
        <f t="shared" si="10"/>
        <v>0</v>
      </c>
      <c r="K164" s="164"/>
      <c r="L164" s="31"/>
      <c r="M164" s="165" t="s">
        <v>1</v>
      </c>
      <c r="N164" s="166" t="s">
        <v>39</v>
      </c>
      <c r="O164" s="59"/>
      <c r="P164" s="167">
        <f t="shared" si="11"/>
        <v>0</v>
      </c>
      <c r="Q164" s="167">
        <v>0</v>
      </c>
      <c r="R164" s="167">
        <f t="shared" si="12"/>
        <v>0</v>
      </c>
      <c r="S164" s="167">
        <v>0</v>
      </c>
      <c r="T164" s="168">
        <f t="shared" si="13"/>
        <v>0</v>
      </c>
      <c r="U164" s="30"/>
      <c r="V164" s="30"/>
      <c r="W164" s="30"/>
      <c r="X164" s="30"/>
      <c r="Y164" s="30"/>
      <c r="Z164" s="30"/>
      <c r="AA164" s="30"/>
      <c r="AB164" s="30"/>
      <c r="AC164" s="30"/>
      <c r="AD164" s="30"/>
      <c r="AE164" s="30"/>
      <c r="AR164" s="169" t="s">
        <v>144</v>
      </c>
      <c r="AT164" s="169" t="s">
        <v>140</v>
      </c>
      <c r="AU164" s="169" t="s">
        <v>85</v>
      </c>
      <c r="AY164" s="14" t="s">
        <v>138</v>
      </c>
      <c r="BE164" s="100">
        <f t="shared" si="14"/>
        <v>0</v>
      </c>
      <c r="BF164" s="100">
        <f t="shared" si="15"/>
        <v>0</v>
      </c>
      <c r="BG164" s="100">
        <f t="shared" si="16"/>
        <v>0</v>
      </c>
      <c r="BH164" s="100">
        <f t="shared" si="17"/>
        <v>0</v>
      </c>
      <c r="BI164" s="100">
        <f t="shared" si="18"/>
        <v>0</v>
      </c>
      <c r="BJ164" s="14" t="s">
        <v>85</v>
      </c>
      <c r="BK164" s="100">
        <f t="shared" si="19"/>
        <v>0</v>
      </c>
      <c r="BL164" s="14" t="s">
        <v>144</v>
      </c>
      <c r="BM164" s="169" t="s">
        <v>232</v>
      </c>
    </row>
    <row r="165" spans="1:65" s="2" customFormat="1" ht="45" customHeight="1">
      <c r="A165" s="30"/>
      <c r="B165" s="156"/>
      <c r="C165" s="157" t="s">
        <v>233</v>
      </c>
      <c r="D165" s="157" t="s">
        <v>140</v>
      </c>
      <c r="E165" s="158" t="s">
        <v>234</v>
      </c>
      <c r="F165" s="159" t="s">
        <v>235</v>
      </c>
      <c r="G165" s="160" t="s">
        <v>168</v>
      </c>
      <c r="H165" s="161">
        <v>49.32</v>
      </c>
      <c r="I165" s="162"/>
      <c r="J165" s="163">
        <f t="shared" si="10"/>
        <v>0</v>
      </c>
      <c r="K165" s="164"/>
      <c r="L165" s="31"/>
      <c r="M165" s="165" t="s">
        <v>1</v>
      </c>
      <c r="N165" s="166" t="s">
        <v>39</v>
      </c>
      <c r="O165" s="59"/>
      <c r="P165" s="167">
        <f t="shared" si="11"/>
        <v>0</v>
      </c>
      <c r="Q165" s="167">
        <v>1.4619999999999999E-2</v>
      </c>
      <c r="R165" s="167">
        <f t="shared" si="12"/>
        <v>0.72105839999999999</v>
      </c>
      <c r="S165" s="167">
        <v>0</v>
      </c>
      <c r="T165" s="168">
        <f t="shared" si="13"/>
        <v>0</v>
      </c>
      <c r="U165" s="30"/>
      <c r="V165" s="30"/>
      <c r="W165" s="30"/>
      <c r="X165" s="30"/>
      <c r="Y165" s="30"/>
      <c r="Z165" s="30"/>
      <c r="AA165" s="30"/>
      <c r="AB165" s="30"/>
      <c r="AC165" s="30"/>
      <c r="AD165" s="30"/>
      <c r="AE165" s="30"/>
      <c r="AR165" s="169" t="s">
        <v>144</v>
      </c>
      <c r="AT165" s="169" t="s">
        <v>140</v>
      </c>
      <c r="AU165" s="169" t="s">
        <v>85</v>
      </c>
      <c r="AY165" s="14" t="s">
        <v>138</v>
      </c>
      <c r="BE165" s="100">
        <f t="shared" si="14"/>
        <v>0</v>
      </c>
      <c r="BF165" s="100">
        <f t="shared" si="15"/>
        <v>0</v>
      </c>
      <c r="BG165" s="100">
        <f t="shared" si="16"/>
        <v>0</v>
      </c>
      <c r="BH165" s="100">
        <f t="shared" si="17"/>
        <v>0</v>
      </c>
      <c r="BI165" s="100">
        <f t="shared" si="18"/>
        <v>0</v>
      </c>
      <c r="BJ165" s="14" t="s">
        <v>85</v>
      </c>
      <c r="BK165" s="100">
        <f t="shared" si="19"/>
        <v>0</v>
      </c>
      <c r="BL165" s="14" t="s">
        <v>144</v>
      </c>
      <c r="BM165" s="169" t="s">
        <v>236</v>
      </c>
    </row>
    <row r="166" spans="1:65" s="2" customFormat="1" ht="40.15" customHeight="1">
      <c r="A166" s="30"/>
      <c r="B166" s="156"/>
      <c r="C166" s="157" t="s">
        <v>237</v>
      </c>
      <c r="D166" s="157" t="s">
        <v>140</v>
      </c>
      <c r="E166" s="158" t="s">
        <v>238</v>
      </c>
      <c r="F166" s="159" t="s">
        <v>239</v>
      </c>
      <c r="G166" s="160" t="s">
        <v>168</v>
      </c>
      <c r="H166" s="161">
        <v>47.454999999999998</v>
      </c>
      <c r="I166" s="162"/>
      <c r="J166" s="163">
        <f t="shared" si="10"/>
        <v>0</v>
      </c>
      <c r="K166" s="164"/>
      <c r="L166" s="31"/>
      <c r="M166" s="165" t="s">
        <v>1</v>
      </c>
      <c r="N166" s="166" t="s">
        <v>39</v>
      </c>
      <c r="O166" s="59"/>
      <c r="P166" s="167">
        <f t="shared" si="11"/>
        <v>0</v>
      </c>
      <c r="Q166" s="167">
        <v>1.881E-2</v>
      </c>
      <c r="R166" s="167">
        <f t="shared" si="12"/>
        <v>0.89262854999999997</v>
      </c>
      <c r="S166" s="167">
        <v>0</v>
      </c>
      <c r="T166" s="168">
        <f t="shared" si="13"/>
        <v>0</v>
      </c>
      <c r="U166" s="30"/>
      <c r="V166" s="30"/>
      <c r="W166" s="30"/>
      <c r="X166" s="30"/>
      <c r="Y166" s="30"/>
      <c r="Z166" s="30"/>
      <c r="AA166" s="30"/>
      <c r="AB166" s="30"/>
      <c r="AC166" s="30"/>
      <c r="AD166" s="30"/>
      <c r="AE166" s="30"/>
      <c r="AR166" s="169" t="s">
        <v>144</v>
      </c>
      <c r="AT166" s="169" t="s">
        <v>140</v>
      </c>
      <c r="AU166" s="169" t="s">
        <v>85</v>
      </c>
      <c r="AY166" s="14" t="s">
        <v>138</v>
      </c>
      <c r="BE166" s="100">
        <f t="shared" si="14"/>
        <v>0</v>
      </c>
      <c r="BF166" s="100">
        <f t="shared" si="15"/>
        <v>0</v>
      </c>
      <c r="BG166" s="100">
        <f t="shared" si="16"/>
        <v>0</v>
      </c>
      <c r="BH166" s="100">
        <f t="shared" si="17"/>
        <v>0</v>
      </c>
      <c r="BI166" s="100">
        <f t="shared" si="18"/>
        <v>0</v>
      </c>
      <c r="BJ166" s="14" t="s">
        <v>85</v>
      </c>
      <c r="BK166" s="100">
        <f t="shared" si="19"/>
        <v>0</v>
      </c>
      <c r="BL166" s="14" t="s">
        <v>144</v>
      </c>
      <c r="BM166" s="169" t="s">
        <v>240</v>
      </c>
    </row>
    <row r="167" spans="1:65" s="2" customFormat="1" ht="40.15" customHeight="1">
      <c r="A167" s="30"/>
      <c r="B167" s="156"/>
      <c r="C167" s="157" t="s">
        <v>241</v>
      </c>
      <c r="D167" s="157" t="s">
        <v>140</v>
      </c>
      <c r="E167" s="158" t="s">
        <v>242</v>
      </c>
      <c r="F167" s="159" t="s">
        <v>243</v>
      </c>
      <c r="G167" s="160" t="s">
        <v>168</v>
      </c>
      <c r="H167" s="161">
        <v>226.65700000000001</v>
      </c>
      <c r="I167" s="162"/>
      <c r="J167" s="163">
        <f t="shared" si="10"/>
        <v>0</v>
      </c>
      <c r="K167" s="164"/>
      <c r="L167" s="31"/>
      <c r="M167" s="165" t="s">
        <v>1</v>
      </c>
      <c r="N167" s="166" t="s">
        <v>39</v>
      </c>
      <c r="O167" s="59"/>
      <c r="P167" s="167">
        <f t="shared" si="11"/>
        <v>0</v>
      </c>
      <c r="Q167" s="167">
        <v>3.363E-2</v>
      </c>
      <c r="R167" s="167">
        <f t="shared" si="12"/>
        <v>7.6224749100000002</v>
      </c>
      <c r="S167" s="167">
        <v>0</v>
      </c>
      <c r="T167" s="168">
        <f t="shared" si="13"/>
        <v>0</v>
      </c>
      <c r="U167" s="30"/>
      <c r="V167" s="30"/>
      <c r="W167" s="30"/>
      <c r="X167" s="30"/>
      <c r="Y167" s="30"/>
      <c r="Z167" s="30"/>
      <c r="AA167" s="30"/>
      <c r="AB167" s="30"/>
      <c r="AC167" s="30"/>
      <c r="AD167" s="30"/>
      <c r="AE167" s="30"/>
      <c r="AR167" s="169" t="s">
        <v>144</v>
      </c>
      <c r="AT167" s="169" t="s">
        <v>140</v>
      </c>
      <c r="AU167" s="169" t="s">
        <v>85</v>
      </c>
      <c r="AY167" s="14" t="s">
        <v>138</v>
      </c>
      <c r="BE167" s="100">
        <f t="shared" si="14"/>
        <v>0</v>
      </c>
      <c r="BF167" s="100">
        <f t="shared" si="15"/>
        <v>0</v>
      </c>
      <c r="BG167" s="100">
        <f t="shared" si="16"/>
        <v>0</v>
      </c>
      <c r="BH167" s="100">
        <f t="shared" si="17"/>
        <v>0</v>
      </c>
      <c r="BI167" s="100">
        <f t="shared" si="18"/>
        <v>0</v>
      </c>
      <c r="BJ167" s="14" t="s">
        <v>85</v>
      </c>
      <c r="BK167" s="100">
        <f t="shared" si="19"/>
        <v>0</v>
      </c>
      <c r="BL167" s="14" t="s">
        <v>144</v>
      </c>
      <c r="BM167" s="169" t="s">
        <v>244</v>
      </c>
    </row>
    <row r="168" spans="1:65" s="2" customFormat="1" ht="40.15" customHeight="1">
      <c r="A168" s="30"/>
      <c r="B168" s="156"/>
      <c r="C168" s="157" t="s">
        <v>245</v>
      </c>
      <c r="D168" s="157" t="s">
        <v>140</v>
      </c>
      <c r="E168" s="158" t="s">
        <v>246</v>
      </c>
      <c r="F168" s="159" t="s">
        <v>247</v>
      </c>
      <c r="G168" s="160" t="s">
        <v>168</v>
      </c>
      <c r="H168" s="161">
        <v>27.882000000000001</v>
      </c>
      <c r="I168" s="162"/>
      <c r="J168" s="163">
        <f t="shared" si="10"/>
        <v>0</v>
      </c>
      <c r="K168" s="164"/>
      <c r="L168" s="31"/>
      <c r="M168" s="165" t="s">
        <v>1</v>
      </c>
      <c r="N168" s="166" t="s">
        <v>39</v>
      </c>
      <c r="O168" s="59"/>
      <c r="P168" s="167">
        <f t="shared" si="11"/>
        <v>0</v>
      </c>
      <c r="Q168" s="167">
        <v>1.7510000000000001E-2</v>
      </c>
      <c r="R168" s="167">
        <f t="shared" si="12"/>
        <v>0.48821382000000008</v>
      </c>
      <c r="S168" s="167">
        <v>0</v>
      </c>
      <c r="T168" s="168">
        <f t="shared" si="13"/>
        <v>0</v>
      </c>
      <c r="U168" s="30"/>
      <c r="V168" s="30"/>
      <c r="W168" s="30"/>
      <c r="X168" s="30"/>
      <c r="Y168" s="30"/>
      <c r="Z168" s="30"/>
      <c r="AA168" s="30"/>
      <c r="AB168" s="30"/>
      <c r="AC168" s="30"/>
      <c r="AD168" s="30"/>
      <c r="AE168" s="30"/>
      <c r="AR168" s="169" t="s">
        <v>144</v>
      </c>
      <c r="AT168" s="169" t="s">
        <v>140</v>
      </c>
      <c r="AU168" s="169" t="s">
        <v>85</v>
      </c>
      <c r="AY168" s="14" t="s">
        <v>138</v>
      </c>
      <c r="BE168" s="100">
        <f t="shared" si="14"/>
        <v>0</v>
      </c>
      <c r="BF168" s="100">
        <f t="shared" si="15"/>
        <v>0</v>
      </c>
      <c r="BG168" s="100">
        <f t="shared" si="16"/>
        <v>0</v>
      </c>
      <c r="BH168" s="100">
        <f t="shared" si="17"/>
        <v>0</v>
      </c>
      <c r="BI168" s="100">
        <f t="shared" si="18"/>
        <v>0</v>
      </c>
      <c r="BJ168" s="14" t="s">
        <v>85</v>
      </c>
      <c r="BK168" s="100">
        <f t="shared" si="19"/>
        <v>0</v>
      </c>
      <c r="BL168" s="14" t="s">
        <v>144</v>
      </c>
      <c r="BM168" s="169" t="s">
        <v>248</v>
      </c>
    </row>
    <row r="169" spans="1:65" s="12" customFormat="1" ht="22.9" customHeight="1">
      <c r="B169" s="143"/>
      <c r="D169" s="144" t="s">
        <v>72</v>
      </c>
      <c r="E169" s="154" t="s">
        <v>175</v>
      </c>
      <c r="F169" s="154" t="s">
        <v>249</v>
      </c>
      <c r="I169" s="146"/>
      <c r="J169" s="155">
        <f>BK169</f>
        <v>0</v>
      </c>
      <c r="L169" s="143"/>
      <c r="M169" s="148"/>
      <c r="N169" s="149"/>
      <c r="O169" s="149"/>
      <c r="P169" s="150">
        <f>SUM(P170:P189)</f>
        <v>0</v>
      </c>
      <c r="Q169" s="149"/>
      <c r="R169" s="150">
        <f>SUM(R170:R189)</f>
        <v>34.845820269999997</v>
      </c>
      <c r="S169" s="149"/>
      <c r="T169" s="151">
        <f>SUM(T170:T189)</f>
        <v>67.811485000000005</v>
      </c>
      <c r="AR169" s="144" t="s">
        <v>80</v>
      </c>
      <c r="AT169" s="152" t="s">
        <v>72</v>
      </c>
      <c r="AU169" s="152" t="s">
        <v>80</v>
      </c>
      <c r="AY169" s="144" t="s">
        <v>138</v>
      </c>
      <c r="BK169" s="153">
        <f>SUM(BK170:BK189)</f>
        <v>0</v>
      </c>
    </row>
    <row r="170" spans="1:65" s="2" customFormat="1" ht="30" customHeight="1">
      <c r="A170" s="30"/>
      <c r="B170" s="156"/>
      <c r="C170" s="157" t="s">
        <v>250</v>
      </c>
      <c r="D170" s="157" t="s">
        <v>140</v>
      </c>
      <c r="E170" s="158" t="s">
        <v>251</v>
      </c>
      <c r="F170" s="159" t="s">
        <v>252</v>
      </c>
      <c r="G170" s="160" t="s">
        <v>178</v>
      </c>
      <c r="H170" s="161">
        <v>89.3</v>
      </c>
      <c r="I170" s="162"/>
      <c r="J170" s="163">
        <f t="shared" ref="J170:J189" si="20">ROUND(I170*H170,2)</f>
        <v>0</v>
      </c>
      <c r="K170" s="164"/>
      <c r="L170" s="31"/>
      <c r="M170" s="165" t="s">
        <v>1</v>
      </c>
      <c r="N170" s="166" t="s">
        <v>39</v>
      </c>
      <c r="O170" s="59"/>
      <c r="P170" s="167">
        <f t="shared" ref="P170:P189" si="21">O170*H170</f>
        <v>0</v>
      </c>
      <c r="Q170" s="167">
        <v>9.8530000000000006E-2</v>
      </c>
      <c r="R170" s="167">
        <f t="shared" ref="R170:R189" si="22">Q170*H170</f>
        <v>8.7987289999999998</v>
      </c>
      <c r="S170" s="167">
        <v>0</v>
      </c>
      <c r="T170" s="168">
        <f t="shared" ref="T170:T189" si="23">S170*H170</f>
        <v>0</v>
      </c>
      <c r="U170" s="30"/>
      <c r="V170" s="30"/>
      <c r="W170" s="30"/>
      <c r="X170" s="30"/>
      <c r="Y170" s="30"/>
      <c r="Z170" s="30"/>
      <c r="AA170" s="30"/>
      <c r="AB170" s="30"/>
      <c r="AC170" s="30"/>
      <c r="AD170" s="30"/>
      <c r="AE170" s="30"/>
      <c r="AR170" s="169" t="s">
        <v>144</v>
      </c>
      <c r="AT170" s="169" t="s">
        <v>140</v>
      </c>
      <c r="AU170" s="169" t="s">
        <v>85</v>
      </c>
      <c r="AY170" s="14" t="s">
        <v>138</v>
      </c>
      <c r="BE170" s="100">
        <f t="shared" ref="BE170:BE189" si="24">IF(N170="základná",J170,0)</f>
        <v>0</v>
      </c>
      <c r="BF170" s="100">
        <f t="shared" ref="BF170:BF189" si="25">IF(N170="znížená",J170,0)</f>
        <v>0</v>
      </c>
      <c r="BG170" s="100">
        <f t="shared" ref="BG170:BG189" si="26">IF(N170="zákl. prenesená",J170,0)</f>
        <v>0</v>
      </c>
      <c r="BH170" s="100">
        <f t="shared" ref="BH170:BH189" si="27">IF(N170="zníž. prenesená",J170,0)</f>
        <v>0</v>
      </c>
      <c r="BI170" s="100">
        <f t="shared" ref="BI170:BI189" si="28">IF(N170="nulová",J170,0)</f>
        <v>0</v>
      </c>
      <c r="BJ170" s="14" t="s">
        <v>85</v>
      </c>
      <c r="BK170" s="100">
        <f t="shared" ref="BK170:BK189" si="29">ROUND(I170*H170,2)</f>
        <v>0</v>
      </c>
      <c r="BL170" s="14" t="s">
        <v>144</v>
      </c>
      <c r="BM170" s="169" t="s">
        <v>253</v>
      </c>
    </row>
    <row r="171" spans="1:65" s="2" customFormat="1" ht="14.45" customHeight="1">
      <c r="A171" s="30"/>
      <c r="B171" s="156"/>
      <c r="C171" s="170" t="s">
        <v>254</v>
      </c>
      <c r="D171" s="170" t="s">
        <v>198</v>
      </c>
      <c r="E171" s="171" t="s">
        <v>255</v>
      </c>
      <c r="F171" s="172" t="s">
        <v>256</v>
      </c>
      <c r="G171" s="173" t="s">
        <v>257</v>
      </c>
      <c r="H171" s="174">
        <v>91.085999999999999</v>
      </c>
      <c r="I171" s="175"/>
      <c r="J171" s="176">
        <f t="shared" si="20"/>
        <v>0</v>
      </c>
      <c r="K171" s="177"/>
      <c r="L171" s="178"/>
      <c r="M171" s="179" t="s">
        <v>1</v>
      </c>
      <c r="N171" s="180" t="s">
        <v>39</v>
      </c>
      <c r="O171" s="59"/>
      <c r="P171" s="167">
        <f t="shared" si="21"/>
        <v>0</v>
      </c>
      <c r="Q171" s="167">
        <v>2.3E-2</v>
      </c>
      <c r="R171" s="167">
        <f t="shared" si="22"/>
        <v>2.0949779999999998</v>
      </c>
      <c r="S171" s="167">
        <v>0</v>
      </c>
      <c r="T171" s="168">
        <f t="shared" si="23"/>
        <v>0</v>
      </c>
      <c r="U171" s="30"/>
      <c r="V171" s="30"/>
      <c r="W171" s="30"/>
      <c r="X171" s="30"/>
      <c r="Y171" s="30"/>
      <c r="Z171" s="30"/>
      <c r="AA171" s="30"/>
      <c r="AB171" s="30"/>
      <c r="AC171" s="30"/>
      <c r="AD171" s="30"/>
      <c r="AE171" s="30"/>
      <c r="AR171" s="169" t="s">
        <v>171</v>
      </c>
      <c r="AT171" s="169" t="s">
        <v>198</v>
      </c>
      <c r="AU171" s="169" t="s">
        <v>85</v>
      </c>
      <c r="AY171" s="14" t="s">
        <v>138</v>
      </c>
      <c r="BE171" s="100">
        <f t="shared" si="24"/>
        <v>0</v>
      </c>
      <c r="BF171" s="100">
        <f t="shared" si="25"/>
        <v>0</v>
      </c>
      <c r="BG171" s="100">
        <f t="shared" si="26"/>
        <v>0</v>
      </c>
      <c r="BH171" s="100">
        <f t="shared" si="27"/>
        <v>0</v>
      </c>
      <c r="BI171" s="100">
        <f t="shared" si="28"/>
        <v>0</v>
      </c>
      <c r="BJ171" s="14" t="s">
        <v>85</v>
      </c>
      <c r="BK171" s="100">
        <f t="shared" si="29"/>
        <v>0</v>
      </c>
      <c r="BL171" s="14" t="s">
        <v>144</v>
      </c>
      <c r="BM171" s="169" t="s">
        <v>258</v>
      </c>
    </row>
    <row r="172" spans="1:65" s="2" customFormat="1" ht="22.15" customHeight="1">
      <c r="A172" s="30"/>
      <c r="B172" s="156"/>
      <c r="C172" s="157" t="s">
        <v>259</v>
      </c>
      <c r="D172" s="157" t="s">
        <v>140</v>
      </c>
      <c r="E172" s="158" t="s">
        <v>260</v>
      </c>
      <c r="F172" s="159" t="s">
        <v>261</v>
      </c>
      <c r="G172" s="160" t="s">
        <v>143</v>
      </c>
      <c r="H172" s="161">
        <v>2.6789999999999998</v>
      </c>
      <c r="I172" s="162"/>
      <c r="J172" s="163">
        <f t="shared" si="20"/>
        <v>0</v>
      </c>
      <c r="K172" s="164"/>
      <c r="L172" s="31"/>
      <c r="M172" s="165" t="s">
        <v>1</v>
      </c>
      <c r="N172" s="166" t="s">
        <v>39</v>
      </c>
      <c r="O172" s="59"/>
      <c r="P172" s="167">
        <f t="shared" si="21"/>
        <v>0</v>
      </c>
      <c r="Q172" s="167">
        <v>2.2151299999999998</v>
      </c>
      <c r="R172" s="167">
        <f t="shared" si="22"/>
        <v>5.9343332699999989</v>
      </c>
      <c r="S172" s="167">
        <v>0</v>
      </c>
      <c r="T172" s="168">
        <f t="shared" si="23"/>
        <v>0</v>
      </c>
      <c r="U172" s="30"/>
      <c r="V172" s="30"/>
      <c r="W172" s="30"/>
      <c r="X172" s="30"/>
      <c r="Y172" s="30"/>
      <c r="Z172" s="30"/>
      <c r="AA172" s="30"/>
      <c r="AB172" s="30"/>
      <c r="AC172" s="30"/>
      <c r="AD172" s="30"/>
      <c r="AE172" s="30"/>
      <c r="AR172" s="169" t="s">
        <v>144</v>
      </c>
      <c r="AT172" s="169" t="s">
        <v>140</v>
      </c>
      <c r="AU172" s="169" t="s">
        <v>85</v>
      </c>
      <c r="AY172" s="14" t="s">
        <v>138</v>
      </c>
      <c r="BE172" s="100">
        <f t="shared" si="24"/>
        <v>0</v>
      </c>
      <c r="BF172" s="100">
        <f t="shared" si="25"/>
        <v>0</v>
      </c>
      <c r="BG172" s="100">
        <f t="shared" si="26"/>
        <v>0</v>
      </c>
      <c r="BH172" s="100">
        <f t="shared" si="27"/>
        <v>0</v>
      </c>
      <c r="BI172" s="100">
        <f t="shared" si="28"/>
        <v>0</v>
      </c>
      <c r="BJ172" s="14" t="s">
        <v>85</v>
      </c>
      <c r="BK172" s="100">
        <f t="shared" si="29"/>
        <v>0</v>
      </c>
      <c r="BL172" s="14" t="s">
        <v>144</v>
      </c>
      <c r="BM172" s="169" t="s">
        <v>262</v>
      </c>
    </row>
    <row r="173" spans="1:65" s="2" customFormat="1" ht="30" customHeight="1">
      <c r="A173" s="30"/>
      <c r="B173" s="156"/>
      <c r="C173" s="157" t="s">
        <v>263</v>
      </c>
      <c r="D173" s="157" t="s">
        <v>140</v>
      </c>
      <c r="E173" s="158" t="s">
        <v>264</v>
      </c>
      <c r="F173" s="159" t="s">
        <v>265</v>
      </c>
      <c r="G173" s="160" t="s">
        <v>168</v>
      </c>
      <c r="H173" s="161">
        <v>350</v>
      </c>
      <c r="I173" s="162"/>
      <c r="J173" s="163">
        <f t="shared" si="20"/>
        <v>0</v>
      </c>
      <c r="K173" s="164"/>
      <c r="L173" s="31"/>
      <c r="M173" s="165" t="s">
        <v>1</v>
      </c>
      <c r="N173" s="166" t="s">
        <v>39</v>
      </c>
      <c r="O173" s="59"/>
      <c r="P173" s="167">
        <f t="shared" si="21"/>
        <v>0</v>
      </c>
      <c r="Q173" s="167">
        <v>2.572E-2</v>
      </c>
      <c r="R173" s="167">
        <f t="shared" si="22"/>
        <v>9.0020000000000007</v>
      </c>
      <c r="S173" s="167">
        <v>0</v>
      </c>
      <c r="T173" s="168">
        <f t="shared" si="23"/>
        <v>0</v>
      </c>
      <c r="U173" s="30"/>
      <c r="V173" s="30"/>
      <c r="W173" s="30"/>
      <c r="X173" s="30"/>
      <c r="Y173" s="30"/>
      <c r="Z173" s="30"/>
      <c r="AA173" s="30"/>
      <c r="AB173" s="30"/>
      <c r="AC173" s="30"/>
      <c r="AD173" s="30"/>
      <c r="AE173" s="30"/>
      <c r="AR173" s="169" t="s">
        <v>144</v>
      </c>
      <c r="AT173" s="169" t="s">
        <v>140</v>
      </c>
      <c r="AU173" s="169" t="s">
        <v>85</v>
      </c>
      <c r="AY173" s="14" t="s">
        <v>138</v>
      </c>
      <c r="BE173" s="100">
        <f t="shared" si="24"/>
        <v>0</v>
      </c>
      <c r="BF173" s="100">
        <f t="shared" si="25"/>
        <v>0</v>
      </c>
      <c r="BG173" s="100">
        <f t="shared" si="26"/>
        <v>0</v>
      </c>
      <c r="BH173" s="100">
        <f t="shared" si="27"/>
        <v>0</v>
      </c>
      <c r="BI173" s="100">
        <f t="shared" si="28"/>
        <v>0</v>
      </c>
      <c r="BJ173" s="14" t="s">
        <v>85</v>
      </c>
      <c r="BK173" s="100">
        <f t="shared" si="29"/>
        <v>0</v>
      </c>
      <c r="BL173" s="14" t="s">
        <v>144</v>
      </c>
      <c r="BM173" s="169" t="s">
        <v>171</v>
      </c>
    </row>
    <row r="174" spans="1:65" s="2" customFormat="1" ht="40.15" customHeight="1">
      <c r="A174" s="30"/>
      <c r="B174" s="156"/>
      <c r="C174" s="157" t="s">
        <v>266</v>
      </c>
      <c r="D174" s="157" t="s">
        <v>140</v>
      </c>
      <c r="E174" s="158" t="s">
        <v>267</v>
      </c>
      <c r="F174" s="159" t="s">
        <v>268</v>
      </c>
      <c r="G174" s="160" t="s">
        <v>168</v>
      </c>
      <c r="H174" s="161">
        <v>350</v>
      </c>
      <c r="I174" s="162"/>
      <c r="J174" s="163">
        <f t="shared" si="20"/>
        <v>0</v>
      </c>
      <c r="K174" s="164"/>
      <c r="L174" s="31"/>
      <c r="M174" s="165" t="s">
        <v>1</v>
      </c>
      <c r="N174" s="166" t="s">
        <v>39</v>
      </c>
      <c r="O174" s="59"/>
      <c r="P174" s="167">
        <f t="shared" si="21"/>
        <v>0</v>
      </c>
      <c r="Q174" s="167">
        <v>0</v>
      </c>
      <c r="R174" s="167">
        <f t="shared" si="22"/>
        <v>0</v>
      </c>
      <c r="S174" s="167">
        <v>0</v>
      </c>
      <c r="T174" s="168">
        <f t="shared" si="23"/>
        <v>0</v>
      </c>
      <c r="U174" s="30"/>
      <c r="V174" s="30"/>
      <c r="W174" s="30"/>
      <c r="X174" s="30"/>
      <c r="Y174" s="30"/>
      <c r="Z174" s="30"/>
      <c r="AA174" s="30"/>
      <c r="AB174" s="30"/>
      <c r="AC174" s="30"/>
      <c r="AD174" s="30"/>
      <c r="AE174" s="30"/>
      <c r="AR174" s="169" t="s">
        <v>144</v>
      </c>
      <c r="AT174" s="169" t="s">
        <v>140</v>
      </c>
      <c r="AU174" s="169" t="s">
        <v>85</v>
      </c>
      <c r="AY174" s="14" t="s">
        <v>138</v>
      </c>
      <c r="BE174" s="100">
        <f t="shared" si="24"/>
        <v>0</v>
      </c>
      <c r="BF174" s="100">
        <f t="shared" si="25"/>
        <v>0</v>
      </c>
      <c r="BG174" s="100">
        <f t="shared" si="26"/>
        <v>0</v>
      </c>
      <c r="BH174" s="100">
        <f t="shared" si="27"/>
        <v>0</v>
      </c>
      <c r="BI174" s="100">
        <f t="shared" si="28"/>
        <v>0</v>
      </c>
      <c r="BJ174" s="14" t="s">
        <v>85</v>
      </c>
      <c r="BK174" s="100">
        <f t="shared" si="29"/>
        <v>0</v>
      </c>
      <c r="BL174" s="14" t="s">
        <v>144</v>
      </c>
      <c r="BM174" s="169" t="s">
        <v>180</v>
      </c>
    </row>
    <row r="175" spans="1:65" s="2" customFormat="1" ht="30" customHeight="1">
      <c r="A175" s="30"/>
      <c r="B175" s="156"/>
      <c r="C175" s="157" t="s">
        <v>269</v>
      </c>
      <c r="D175" s="157" t="s">
        <v>140</v>
      </c>
      <c r="E175" s="158" t="s">
        <v>270</v>
      </c>
      <c r="F175" s="159" t="s">
        <v>271</v>
      </c>
      <c r="G175" s="160" t="s">
        <v>168</v>
      </c>
      <c r="H175" s="161">
        <v>350</v>
      </c>
      <c r="I175" s="162"/>
      <c r="J175" s="163">
        <f t="shared" si="20"/>
        <v>0</v>
      </c>
      <c r="K175" s="164"/>
      <c r="L175" s="31"/>
      <c r="M175" s="165" t="s">
        <v>1</v>
      </c>
      <c r="N175" s="166" t="s">
        <v>39</v>
      </c>
      <c r="O175" s="59"/>
      <c r="P175" s="167">
        <f t="shared" si="21"/>
        <v>0</v>
      </c>
      <c r="Q175" s="167">
        <v>2.572E-2</v>
      </c>
      <c r="R175" s="167">
        <f t="shared" si="22"/>
        <v>9.0020000000000007</v>
      </c>
      <c r="S175" s="167">
        <v>0</v>
      </c>
      <c r="T175" s="168">
        <f t="shared" si="23"/>
        <v>0</v>
      </c>
      <c r="U175" s="30"/>
      <c r="V175" s="30"/>
      <c r="W175" s="30"/>
      <c r="X175" s="30"/>
      <c r="Y175" s="30"/>
      <c r="Z175" s="30"/>
      <c r="AA175" s="30"/>
      <c r="AB175" s="30"/>
      <c r="AC175" s="30"/>
      <c r="AD175" s="30"/>
      <c r="AE175" s="30"/>
      <c r="AR175" s="169" t="s">
        <v>144</v>
      </c>
      <c r="AT175" s="169" t="s">
        <v>140</v>
      </c>
      <c r="AU175" s="169" t="s">
        <v>85</v>
      </c>
      <c r="AY175" s="14" t="s">
        <v>138</v>
      </c>
      <c r="BE175" s="100">
        <f t="shared" si="24"/>
        <v>0</v>
      </c>
      <c r="BF175" s="100">
        <f t="shared" si="25"/>
        <v>0</v>
      </c>
      <c r="BG175" s="100">
        <f t="shared" si="26"/>
        <v>0</v>
      </c>
      <c r="BH175" s="100">
        <f t="shared" si="27"/>
        <v>0</v>
      </c>
      <c r="BI175" s="100">
        <f t="shared" si="28"/>
        <v>0</v>
      </c>
      <c r="BJ175" s="14" t="s">
        <v>85</v>
      </c>
      <c r="BK175" s="100">
        <f t="shared" si="29"/>
        <v>0</v>
      </c>
      <c r="BL175" s="14" t="s">
        <v>144</v>
      </c>
      <c r="BM175" s="169" t="s">
        <v>189</v>
      </c>
    </row>
    <row r="176" spans="1:65" s="2" customFormat="1" ht="34.9" customHeight="1">
      <c r="A176" s="30"/>
      <c r="B176" s="156"/>
      <c r="C176" s="157" t="s">
        <v>272</v>
      </c>
      <c r="D176" s="157" t="s">
        <v>140</v>
      </c>
      <c r="E176" s="158" t="s">
        <v>273</v>
      </c>
      <c r="F176" s="159" t="s">
        <v>274</v>
      </c>
      <c r="G176" s="160" t="s">
        <v>257</v>
      </c>
      <c r="H176" s="161">
        <v>106</v>
      </c>
      <c r="I176" s="162"/>
      <c r="J176" s="163">
        <f t="shared" si="20"/>
        <v>0</v>
      </c>
      <c r="K176" s="164"/>
      <c r="L176" s="31"/>
      <c r="M176" s="165" t="s">
        <v>1</v>
      </c>
      <c r="N176" s="166" t="s">
        <v>39</v>
      </c>
      <c r="O176" s="59"/>
      <c r="P176" s="167">
        <f t="shared" si="21"/>
        <v>0</v>
      </c>
      <c r="Q176" s="167">
        <v>1.2999999999999999E-4</v>
      </c>
      <c r="R176" s="167">
        <f t="shared" si="22"/>
        <v>1.3779999999999999E-2</v>
      </c>
      <c r="S176" s="167">
        <v>0</v>
      </c>
      <c r="T176" s="168">
        <f t="shared" si="23"/>
        <v>0</v>
      </c>
      <c r="U176" s="30"/>
      <c r="V176" s="30"/>
      <c r="W176" s="30"/>
      <c r="X176" s="30"/>
      <c r="Y176" s="30"/>
      <c r="Z176" s="30"/>
      <c r="AA176" s="30"/>
      <c r="AB176" s="30"/>
      <c r="AC176" s="30"/>
      <c r="AD176" s="30"/>
      <c r="AE176" s="30"/>
      <c r="AR176" s="169" t="s">
        <v>144</v>
      </c>
      <c r="AT176" s="169" t="s">
        <v>140</v>
      </c>
      <c r="AU176" s="169" t="s">
        <v>85</v>
      </c>
      <c r="AY176" s="14" t="s">
        <v>138</v>
      </c>
      <c r="BE176" s="100">
        <f t="shared" si="24"/>
        <v>0</v>
      </c>
      <c r="BF176" s="100">
        <f t="shared" si="25"/>
        <v>0</v>
      </c>
      <c r="BG176" s="100">
        <f t="shared" si="26"/>
        <v>0</v>
      </c>
      <c r="BH176" s="100">
        <f t="shared" si="27"/>
        <v>0</v>
      </c>
      <c r="BI176" s="100">
        <f t="shared" si="28"/>
        <v>0</v>
      </c>
      <c r="BJ176" s="14" t="s">
        <v>85</v>
      </c>
      <c r="BK176" s="100">
        <f t="shared" si="29"/>
        <v>0</v>
      </c>
      <c r="BL176" s="14" t="s">
        <v>144</v>
      </c>
      <c r="BM176" s="169" t="s">
        <v>275</v>
      </c>
    </row>
    <row r="177" spans="1:65" s="2" customFormat="1" ht="22.15" customHeight="1">
      <c r="A177" s="30"/>
      <c r="B177" s="156"/>
      <c r="C177" s="157" t="s">
        <v>276</v>
      </c>
      <c r="D177" s="157" t="s">
        <v>140</v>
      </c>
      <c r="E177" s="158" t="s">
        <v>277</v>
      </c>
      <c r="F177" s="159" t="s">
        <v>278</v>
      </c>
      <c r="G177" s="160" t="s">
        <v>178</v>
      </c>
      <c r="H177" s="161">
        <v>4.55</v>
      </c>
      <c r="I177" s="162"/>
      <c r="J177" s="163">
        <f t="shared" si="20"/>
        <v>0</v>
      </c>
      <c r="K177" s="164"/>
      <c r="L177" s="31"/>
      <c r="M177" s="165" t="s">
        <v>1</v>
      </c>
      <c r="N177" s="166" t="s">
        <v>39</v>
      </c>
      <c r="O177" s="59"/>
      <c r="P177" s="167">
        <f t="shared" si="21"/>
        <v>0</v>
      </c>
      <c r="Q177" s="167">
        <v>0</v>
      </c>
      <c r="R177" s="167">
        <f t="shared" si="22"/>
        <v>0</v>
      </c>
      <c r="S177" s="167">
        <v>7.0000000000000007E-2</v>
      </c>
      <c r="T177" s="168">
        <f t="shared" si="23"/>
        <v>0.31850000000000001</v>
      </c>
      <c r="U177" s="30"/>
      <c r="V177" s="30"/>
      <c r="W177" s="30"/>
      <c r="X177" s="30"/>
      <c r="Y177" s="30"/>
      <c r="Z177" s="30"/>
      <c r="AA177" s="30"/>
      <c r="AB177" s="30"/>
      <c r="AC177" s="30"/>
      <c r="AD177" s="30"/>
      <c r="AE177" s="30"/>
      <c r="AR177" s="169" t="s">
        <v>144</v>
      </c>
      <c r="AT177" s="169" t="s">
        <v>140</v>
      </c>
      <c r="AU177" s="169" t="s">
        <v>85</v>
      </c>
      <c r="AY177" s="14" t="s">
        <v>138</v>
      </c>
      <c r="BE177" s="100">
        <f t="shared" si="24"/>
        <v>0</v>
      </c>
      <c r="BF177" s="100">
        <f t="shared" si="25"/>
        <v>0</v>
      </c>
      <c r="BG177" s="100">
        <f t="shared" si="26"/>
        <v>0</v>
      </c>
      <c r="BH177" s="100">
        <f t="shared" si="27"/>
        <v>0</v>
      </c>
      <c r="BI177" s="100">
        <f t="shared" si="28"/>
        <v>0</v>
      </c>
      <c r="BJ177" s="14" t="s">
        <v>85</v>
      </c>
      <c r="BK177" s="100">
        <f t="shared" si="29"/>
        <v>0</v>
      </c>
      <c r="BL177" s="14" t="s">
        <v>144</v>
      </c>
      <c r="BM177" s="169" t="s">
        <v>279</v>
      </c>
    </row>
    <row r="178" spans="1:65" s="2" customFormat="1" ht="22.15" customHeight="1">
      <c r="A178" s="30"/>
      <c r="B178" s="156"/>
      <c r="C178" s="157" t="s">
        <v>280</v>
      </c>
      <c r="D178" s="157" t="s">
        <v>140</v>
      </c>
      <c r="E178" s="158" t="s">
        <v>281</v>
      </c>
      <c r="F178" s="159" t="s">
        <v>282</v>
      </c>
      <c r="G178" s="160" t="s">
        <v>143</v>
      </c>
      <c r="H178" s="161">
        <v>11.852</v>
      </c>
      <c r="I178" s="162"/>
      <c r="J178" s="163">
        <f t="shared" si="20"/>
        <v>0</v>
      </c>
      <c r="K178" s="164"/>
      <c r="L178" s="31"/>
      <c r="M178" s="165" t="s">
        <v>1</v>
      </c>
      <c r="N178" s="166" t="s">
        <v>39</v>
      </c>
      <c r="O178" s="59"/>
      <c r="P178" s="167">
        <f t="shared" si="21"/>
        <v>0</v>
      </c>
      <c r="Q178" s="167">
        <v>0</v>
      </c>
      <c r="R178" s="167">
        <f t="shared" si="22"/>
        <v>0</v>
      </c>
      <c r="S178" s="167">
        <v>1.6</v>
      </c>
      <c r="T178" s="168">
        <f t="shared" si="23"/>
        <v>18.963200000000001</v>
      </c>
      <c r="U178" s="30"/>
      <c r="V178" s="30"/>
      <c r="W178" s="30"/>
      <c r="X178" s="30"/>
      <c r="Y178" s="30"/>
      <c r="Z178" s="30"/>
      <c r="AA178" s="30"/>
      <c r="AB178" s="30"/>
      <c r="AC178" s="30"/>
      <c r="AD178" s="30"/>
      <c r="AE178" s="30"/>
      <c r="AR178" s="169" t="s">
        <v>144</v>
      </c>
      <c r="AT178" s="169" t="s">
        <v>140</v>
      </c>
      <c r="AU178" s="169" t="s">
        <v>85</v>
      </c>
      <c r="AY178" s="14" t="s">
        <v>138</v>
      </c>
      <c r="BE178" s="100">
        <f t="shared" si="24"/>
        <v>0</v>
      </c>
      <c r="BF178" s="100">
        <f t="shared" si="25"/>
        <v>0</v>
      </c>
      <c r="BG178" s="100">
        <f t="shared" si="26"/>
        <v>0</v>
      </c>
      <c r="BH178" s="100">
        <f t="shared" si="27"/>
        <v>0</v>
      </c>
      <c r="BI178" s="100">
        <f t="shared" si="28"/>
        <v>0</v>
      </c>
      <c r="BJ178" s="14" t="s">
        <v>85</v>
      </c>
      <c r="BK178" s="100">
        <f t="shared" si="29"/>
        <v>0</v>
      </c>
      <c r="BL178" s="14" t="s">
        <v>144</v>
      </c>
      <c r="BM178" s="169" t="s">
        <v>283</v>
      </c>
    </row>
    <row r="179" spans="1:65" s="2" customFormat="1" ht="34.9" customHeight="1">
      <c r="A179" s="30"/>
      <c r="B179" s="156"/>
      <c r="C179" s="157" t="s">
        <v>284</v>
      </c>
      <c r="D179" s="157" t="s">
        <v>140</v>
      </c>
      <c r="E179" s="158" t="s">
        <v>285</v>
      </c>
      <c r="F179" s="159" t="s">
        <v>286</v>
      </c>
      <c r="G179" s="160" t="s">
        <v>143</v>
      </c>
      <c r="H179" s="161">
        <v>7.7290000000000001</v>
      </c>
      <c r="I179" s="162"/>
      <c r="J179" s="163">
        <f t="shared" si="20"/>
        <v>0</v>
      </c>
      <c r="K179" s="164"/>
      <c r="L179" s="31"/>
      <c r="M179" s="165" t="s">
        <v>1</v>
      </c>
      <c r="N179" s="166" t="s">
        <v>39</v>
      </c>
      <c r="O179" s="59"/>
      <c r="P179" s="167">
        <f t="shared" si="21"/>
        <v>0</v>
      </c>
      <c r="Q179" s="167">
        <v>0</v>
      </c>
      <c r="R179" s="167">
        <f t="shared" si="22"/>
        <v>0</v>
      </c>
      <c r="S179" s="167">
        <v>2.2000000000000002</v>
      </c>
      <c r="T179" s="168">
        <f t="shared" si="23"/>
        <v>17.003800000000002</v>
      </c>
      <c r="U179" s="30"/>
      <c r="V179" s="30"/>
      <c r="W179" s="30"/>
      <c r="X179" s="30"/>
      <c r="Y179" s="30"/>
      <c r="Z179" s="30"/>
      <c r="AA179" s="30"/>
      <c r="AB179" s="30"/>
      <c r="AC179" s="30"/>
      <c r="AD179" s="30"/>
      <c r="AE179" s="30"/>
      <c r="AR179" s="169" t="s">
        <v>144</v>
      </c>
      <c r="AT179" s="169" t="s">
        <v>140</v>
      </c>
      <c r="AU179" s="169" t="s">
        <v>85</v>
      </c>
      <c r="AY179" s="14" t="s">
        <v>138</v>
      </c>
      <c r="BE179" s="100">
        <f t="shared" si="24"/>
        <v>0</v>
      </c>
      <c r="BF179" s="100">
        <f t="shared" si="25"/>
        <v>0</v>
      </c>
      <c r="BG179" s="100">
        <f t="shared" si="26"/>
        <v>0</v>
      </c>
      <c r="BH179" s="100">
        <f t="shared" si="27"/>
        <v>0</v>
      </c>
      <c r="BI179" s="100">
        <f t="shared" si="28"/>
        <v>0</v>
      </c>
      <c r="BJ179" s="14" t="s">
        <v>85</v>
      </c>
      <c r="BK179" s="100">
        <f t="shared" si="29"/>
        <v>0</v>
      </c>
      <c r="BL179" s="14" t="s">
        <v>144</v>
      </c>
      <c r="BM179" s="169" t="s">
        <v>287</v>
      </c>
    </row>
    <row r="180" spans="1:65" s="2" customFormat="1" ht="22.15" customHeight="1">
      <c r="A180" s="30"/>
      <c r="B180" s="156"/>
      <c r="C180" s="157" t="s">
        <v>288</v>
      </c>
      <c r="D180" s="157" t="s">
        <v>140</v>
      </c>
      <c r="E180" s="158" t="s">
        <v>289</v>
      </c>
      <c r="F180" s="159" t="s">
        <v>290</v>
      </c>
      <c r="G180" s="160" t="s">
        <v>168</v>
      </c>
      <c r="H180" s="161">
        <v>118.518</v>
      </c>
      <c r="I180" s="162"/>
      <c r="J180" s="163">
        <f t="shared" si="20"/>
        <v>0</v>
      </c>
      <c r="K180" s="164"/>
      <c r="L180" s="31"/>
      <c r="M180" s="165" t="s">
        <v>1</v>
      </c>
      <c r="N180" s="166" t="s">
        <v>39</v>
      </c>
      <c r="O180" s="59"/>
      <c r="P180" s="167">
        <f t="shared" si="21"/>
        <v>0</v>
      </c>
      <c r="Q180" s="167">
        <v>0</v>
      </c>
      <c r="R180" s="167">
        <f t="shared" si="22"/>
        <v>0</v>
      </c>
      <c r="S180" s="167">
        <v>0.09</v>
      </c>
      <c r="T180" s="168">
        <f t="shared" si="23"/>
        <v>10.66662</v>
      </c>
      <c r="U180" s="30"/>
      <c r="V180" s="30"/>
      <c r="W180" s="30"/>
      <c r="X180" s="30"/>
      <c r="Y180" s="30"/>
      <c r="Z180" s="30"/>
      <c r="AA180" s="30"/>
      <c r="AB180" s="30"/>
      <c r="AC180" s="30"/>
      <c r="AD180" s="30"/>
      <c r="AE180" s="30"/>
      <c r="AR180" s="169" t="s">
        <v>144</v>
      </c>
      <c r="AT180" s="169" t="s">
        <v>140</v>
      </c>
      <c r="AU180" s="169" t="s">
        <v>85</v>
      </c>
      <c r="AY180" s="14" t="s">
        <v>138</v>
      </c>
      <c r="BE180" s="100">
        <f t="shared" si="24"/>
        <v>0</v>
      </c>
      <c r="BF180" s="100">
        <f t="shared" si="25"/>
        <v>0</v>
      </c>
      <c r="BG180" s="100">
        <f t="shared" si="26"/>
        <v>0</v>
      </c>
      <c r="BH180" s="100">
        <f t="shared" si="27"/>
        <v>0</v>
      </c>
      <c r="BI180" s="100">
        <f t="shared" si="28"/>
        <v>0</v>
      </c>
      <c r="BJ180" s="14" t="s">
        <v>85</v>
      </c>
      <c r="BK180" s="100">
        <f t="shared" si="29"/>
        <v>0</v>
      </c>
      <c r="BL180" s="14" t="s">
        <v>144</v>
      </c>
      <c r="BM180" s="169" t="s">
        <v>291</v>
      </c>
    </row>
    <row r="181" spans="1:65" s="2" customFormat="1" ht="19.899999999999999" customHeight="1">
      <c r="A181" s="30"/>
      <c r="B181" s="156"/>
      <c r="C181" s="157" t="s">
        <v>292</v>
      </c>
      <c r="D181" s="157" t="s">
        <v>140</v>
      </c>
      <c r="E181" s="158" t="s">
        <v>293</v>
      </c>
      <c r="F181" s="159" t="s">
        <v>294</v>
      </c>
      <c r="G181" s="160" t="s">
        <v>178</v>
      </c>
      <c r="H181" s="161">
        <v>100.8</v>
      </c>
      <c r="I181" s="162"/>
      <c r="J181" s="163">
        <f t="shared" si="20"/>
        <v>0</v>
      </c>
      <c r="K181" s="164"/>
      <c r="L181" s="31"/>
      <c r="M181" s="165" t="s">
        <v>1</v>
      </c>
      <c r="N181" s="166" t="s">
        <v>39</v>
      </c>
      <c r="O181" s="59"/>
      <c r="P181" s="167">
        <f t="shared" si="21"/>
        <v>0</v>
      </c>
      <c r="Q181" s="167">
        <v>0</v>
      </c>
      <c r="R181" s="167">
        <f t="shared" si="22"/>
        <v>0</v>
      </c>
      <c r="S181" s="167">
        <v>8.0000000000000002E-3</v>
      </c>
      <c r="T181" s="168">
        <f t="shared" si="23"/>
        <v>0.80640000000000001</v>
      </c>
      <c r="U181" s="30"/>
      <c r="V181" s="30"/>
      <c r="W181" s="30"/>
      <c r="X181" s="30"/>
      <c r="Y181" s="30"/>
      <c r="Z181" s="30"/>
      <c r="AA181" s="30"/>
      <c r="AB181" s="30"/>
      <c r="AC181" s="30"/>
      <c r="AD181" s="30"/>
      <c r="AE181" s="30"/>
      <c r="AR181" s="169" t="s">
        <v>144</v>
      </c>
      <c r="AT181" s="169" t="s">
        <v>140</v>
      </c>
      <c r="AU181" s="169" t="s">
        <v>85</v>
      </c>
      <c r="AY181" s="14" t="s">
        <v>138</v>
      </c>
      <c r="BE181" s="100">
        <f t="shared" si="24"/>
        <v>0</v>
      </c>
      <c r="BF181" s="100">
        <f t="shared" si="25"/>
        <v>0</v>
      </c>
      <c r="BG181" s="100">
        <f t="shared" si="26"/>
        <v>0</v>
      </c>
      <c r="BH181" s="100">
        <f t="shared" si="27"/>
        <v>0</v>
      </c>
      <c r="BI181" s="100">
        <f t="shared" si="28"/>
        <v>0</v>
      </c>
      <c r="BJ181" s="14" t="s">
        <v>85</v>
      </c>
      <c r="BK181" s="100">
        <f t="shared" si="29"/>
        <v>0</v>
      </c>
      <c r="BL181" s="14" t="s">
        <v>144</v>
      </c>
      <c r="BM181" s="169" t="s">
        <v>295</v>
      </c>
    </row>
    <row r="182" spans="1:65" s="2" customFormat="1" ht="22.15" customHeight="1">
      <c r="A182" s="30"/>
      <c r="B182" s="156"/>
      <c r="C182" s="157" t="s">
        <v>296</v>
      </c>
      <c r="D182" s="157" t="s">
        <v>140</v>
      </c>
      <c r="E182" s="158" t="s">
        <v>297</v>
      </c>
      <c r="F182" s="159" t="s">
        <v>298</v>
      </c>
      <c r="G182" s="160" t="s">
        <v>178</v>
      </c>
      <c r="H182" s="161">
        <v>18.239999999999998</v>
      </c>
      <c r="I182" s="162"/>
      <c r="J182" s="163">
        <f t="shared" si="20"/>
        <v>0</v>
      </c>
      <c r="K182" s="164"/>
      <c r="L182" s="31"/>
      <c r="M182" s="165" t="s">
        <v>1</v>
      </c>
      <c r="N182" s="166" t="s">
        <v>39</v>
      </c>
      <c r="O182" s="59"/>
      <c r="P182" s="167">
        <f t="shared" si="21"/>
        <v>0</v>
      </c>
      <c r="Q182" s="167">
        <v>0</v>
      </c>
      <c r="R182" s="167">
        <f t="shared" si="22"/>
        <v>0</v>
      </c>
      <c r="S182" s="167">
        <v>1.2E-2</v>
      </c>
      <c r="T182" s="168">
        <f t="shared" si="23"/>
        <v>0.21887999999999999</v>
      </c>
      <c r="U182" s="30"/>
      <c r="V182" s="30"/>
      <c r="W182" s="30"/>
      <c r="X182" s="30"/>
      <c r="Y182" s="30"/>
      <c r="Z182" s="30"/>
      <c r="AA182" s="30"/>
      <c r="AB182" s="30"/>
      <c r="AC182" s="30"/>
      <c r="AD182" s="30"/>
      <c r="AE182" s="30"/>
      <c r="AR182" s="169" t="s">
        <v>144</v>
      </c>
      <c r="AT182" s="169" t="s">
        <v>140</v>
      </c>
      <c r="AU182" s="169" t="s">
        <v>85</v>
      </c>
      <c r="AY182" s="14" t="s">
        <v>138</v>
      </c>
      <c r="BE182" s="100">
        <f t="shared" si="24"/>
        <v>0</v>
      </c>
      <c r="BF182" s="100">
        <f t="shared" si="25"/>
        <v>0</v>
      </c>
      <c r="BG182" s="100">
        <f t="shared" si="26"/>
        <v>0</v>
      </c>
      <c r="BH182" s="100">
        <f t="shared" si="27"/>
        <v>0</v>
      </c>
      <c r="BI182" s="100">
        <f t="shared" si="28"/>
        <v>0</v>
      </c>
      <c r="BJ182" s="14" t="s">
        <v>85</v>
      </c>
      <c r="BK182" s="100">
        <f t="shared" si="29"/>
        <v>0</v>
      </c>
      <c r="BL182" s="14" t="s">
        <v>144</v>
      </c>
      <c r="BM182" s="169" t="s">
        <v>299</v>
      </c>
    </row>
    <row r="183" spans="1:65" s="2" customFormat="1" ht="34.9" customHeight="1">
      <c r="A183" s="30"/>
      <c r="B183" s="156"/>
      <c r="C183" s="157" t="s">
        <v>300</v>
      </c>
      <c r="D183" s="157" t="s">
        <v>140</v>
      </c>
      <c r="E183" s="158" t="s">
        <v>301</v>
      </c>
      <c r="F183" s="159" t="s">
        <v>302</v>
      </c>
      <c r="G183" s="160" t="s">
        <v>168</v>
      </c>
      <c r="H183" s="161">
        <v>303.85899999999998</v>
      </c>
      <c r="I183" s="162"/>
      <c r="J183" s="163">
        <f t="shared" si="20"/>
        <v>0</v>
      </c>
      <c r="K183" s="164"/>
      <c r="L183" s="31"/>
      <c r="M183" s="165" t="s">
        <v>1</v>
      </c>
      <c r="N183" s="166" t="s">
        <v>39</v>
      </c>
      <c r="O183" s="59"/>
      <c r="P183" s="167">
        <f t="shared" si="21"/>
        <v>0</v>
      </c>
      <c r="Q183" s="167">
        <v>0</v>
      </c>
      <c r="R183" s="167">
        <f t="shared" si="22"/>
        <v>0</v>
      </c>
      <c r="S183" s="167">
        <v>2.9000000000000001E-2</v>
      </c>
      <c r="T183" s="168">
        <f t="shared" si="23"/>
        <v>8.8119110000000003</v>
      </c>
      <c r="U183" s="30"/>
      <c r="V183" s="30"/>
      <c r="W183" s="30"/>
      <c r="X183" s="30"/>
      <c r="Y183" s="30"/>
      <c r="Z183" s="30"/>
      <c r="AA183" s="30"/>
      <c r="AB183" s="30"/>
      <c r="AC183" s="30"/>
      <c r="AD183" s="30"/>
      <c r="AE183" s="30"/>
      <c r="AR183" s="169" t="s">
        <v>144</v>
      </c>
      <c r="AT183" s="169" t="s">
        <v>140</v>
      </c>
      <c r="AU183" s="169" t="s">
        <v>85</v>
      </c>
      <c r="AY183" s="14" t="s">
        <v>138</v>
      </c>
      <c r="BE183" s="100">
        <f t="shared" si="24"/>
        <v>0</v>
      </c>
      <c r="BF183" s="100">
        <f t="shared" si="25"/>
        <v>0</v>
      </c>
      <c r="BG183" s="100">
        <f t="shared" si="26"/>
        <v>0</v>
      </c>
      <c r="BH183" s="100">
        <f t="shared" si="27"/>
        <v>0</v>
      </c>
      <c r="BI183" s="100">
        <f t="shared" si="28"/>
        <v>0</v>
      </c>
      <c r="BJ183" s="14" t="s">
        <v>85</v>
      </c>
      <c r="BK183" s="100">
        <f t="shared" si="29"/>
        <v>0</v>
      </c>
      <c r="BL183" s="14" t="s">
        <v>144</v>
      </c>
      <c r="BM183" s="169" t="s">
        <v>303</v>
      </c>
    </row>
    <row r="184" spans="1:65" s="2" customFormat="1" ht="22.15" customHeight="1">
      <c r="A184" s="30"/>
      <c r="B184" s="156"/>
      <c r="C184" s="157" t="s">
        <v>304</v>
      </c>
      <c r="D184" s="157" t="s">
        <v>140</v>
      </c>
      <c r="E184" s="158" t="s">
        <v>305</v>
      </c>
      <c r="F184" s="159" t="s">
        <v>306</v>
      </c>
      <c r="G184" s="160" t="s">
        <v>168</v>
      </c>
      <c r="H184" s="161">
        <v>118.518</v>
      </c>
      <c r="I184" s="162"/>
      <c r="J184" s="163">
        <f t="shared" si="20"/>
        <v>0</v>
      </c>
      <c r="K184" s="164"/>
      <c r="L184" s="31"/>
      <c r="M184" s="165" t="s">
        <v>1</v>
      </c>
      <c r="N184" s="166" t="s">
        <v>39</v>
      </c>
      <c r="O184" s="59"/>
      <c r="P184" s="167">
        <f t="shared" si="21"/>
        <v>0</v>
      </c>
      <c r="Q184" s="167">
        <v>0</v>
      </c>
      <c r="R184" s="167">
        <f t="shared" si="22"/>
        <v>0</v>
      </c>
      <c r="S184" s="167">
        <v>9.2999999999999999E-2</v>
      </c>
      <c r="T184" s="168">
        <f t="shared" si="23"/>
        <v>11.022174</v>
      </c>
      <c r="U184" s="30"/>
      <c r="V184" s="30"/>
      <c r="W184" s="30"/>
      <c r="X184" s="30"/>
      <c r="Y184" s="30"/>
      <c r="Z184" s="30"/>
      <c r="AA184" s="30"/>
      <c r="AB184" s="30"/>
      <c r="AC184" s="30"/>
      <c r="AD184" s="30"/>
      <c r="AE184" s="30"/>
      <c r="AR184" s="169" t="s">
        <v>144</v>
      </c>
      <c r="AT184" s="169" t="s">
        <v>140</v>
      </c>
      <c r="AU184" s="169" t="s">
        <v>85</v>
      </c>
      <c r="AY184" s="14" t="s">
        <v>138</v>
      </c>
      <c r="BE184" s="100">
        <f t="shared" si="24"/>
        <v>0</v>
      </c>
      <c r="BF184" s="100">
        <f t="shared" si="25"/>
        <v>0</v>
      </c>
      <c r="BG184" s="100">
        <f t="shared" si="26"/>
        <v>0</v>
      </c>
      <c r="BH184" s="100">
        <f t="shared" si="27"/>
        <v>0</v>
      </c>
      <c r="BI184" s="100">
        <f t="shared" si="28"/>
        <v>0</v>
      </c>
      <c r="BJ184" s="14" t="s">
        <v>85</v>
      </c>
      <c r="BK184" s="100">
        <f t="shared" si="29"/>
        <v>0</v>
      </c>
      <c r="BL184" s="14" t="s">
        <v>144</v>
      </c>
      <c r="BM184" s="169" t="s">
        <v>307</v>
      </c>
    </row>
    <row r="185" spans="1:65" s="2" customFormat="1" ht="19.899999999999999" customHeight="1">
      <c r="A185" s="30"/>
      <c r="B185" s="156"/>
      <c r="C185" s="157" t="s">
        <v>308</v>
      </c>
      <c r="D185" s="157" t="s">
        <v>140</v>
      </c>
      <c r="E185" s="158" t="s">
        <v>309</v>
      </c>
      <c r="F185" s="159" t="s">
        <v>310</v>
      </c>
      <c r="G185" s="160" t="s">
        <v>163</v>
      </c>
      <c r="H185" s="161">
        <v>69.727999999999994</v>
      </c>
      <c r="I185" s="162"/>
      <c r="J185" s="163">
        <f t="shared" si="20"/>
        <v>0</v>
      </c>
      <c r="K185" s="164"/>
      <c r="L185" s="31"/>
      <c r="M185" s="165" t="s">
        <v>1</v>
      </c>
      <c r="N185" s="166" t="s">
        <v>39</v>
      </c>
      <c r="O185" s="59"/>
      <c r="P185" s="167">
        <f t="shared" si="21"/>
        <v>0</v>
      </c>
      <c r="Q185" s="167">
        <v>0</v>
      </c>
      <c r="R185" s="167">
        <f t="shared" si="22"/>
        <v>0</v>
      </c>
      <c r="S185" s="167">
        <v>0</v>
      </c>
      <c r="T185" s="168">
        <f t="shared" si="23"/>
        <v>0</v>
      </c>
      <c r="U185" s="30"/>
      <c r="V185" s="30"/>
      <c r="W185" s="30"/>
      <c r="X185" s="30"/>
      <c r="Y185" s="30"/>
      <c r="Z185" s="30"/>
      <c r="AA185" s="30"/>
      <c r="AB185" s="30"/>
      <c r="AC185" s="30"/>
      <c r="AD185" s="30"/>
      <c r="AE185" s="30"/>
      <c r="AR185" s="169" t="s">
        <v>144</v>
      </c>
      <c r="AT185" s="169" t="s">
        <v>140</v>
      </c>
      <c r="AU185" s="169" t="s">
        <v>85</v>
      </c>
      <c r="AY185" s="14" t="s">
        <v>138</v>
      </c>
      <c r="BE185" s="100">
        <f t="shared" si="24"/>
        <v>0</v>
      </c>
      <c r="BF185" s="100">
        <f t="shared" si="25"/>
        <v>0</v>
      </c>
      <c r="BG185" s="100">
        <f t="shared" si="26"/>
        <v>0</v>
      </c>
      <c r="BH185" s="100">
        <f t="shared" si="27"/>
        <v>0</v>
      </c>
      <c r="BI185" s="100">
        <f t="shared" si="28"/>
        <v>0</v>
      </c>
      <c r="BJ185" s="14" t="s">
        <v>85</v>
      </c>
      <c r="BK185" s="100">
        <f t="shared" si="29"/>
        <v>0</v>
      </c>
      <c r="BL185" s="14" t="s">
        <v>144</v>
      </c>
      <c r="BM185" s="169" t="s">
        <v>237</v>
      </c>
    </row>
    <row r="186" spans="1:65" s="2" customFormat="1" ht="22.15" customHeight="1">
      <c r="A186" s="30"/>
      <c r="B186" s="156"/>
      <c r="C186" s="157" t="s">
        <v>311</v>
      </c>
      <c r="D186" s="157" t="s">
        <v>140</v>
      </c>
      <c r="E186" s="158" t="s">
        <v>312</v>
      </c>
      <c r="F186" s="159" t="s">
        <v>313</v>
      </c>
      <c r="G186" s="160" t="s">
        <v>163</v>
      </c>
      <c r="H186" s="161">
        <v>1324.8320000000001</v>
      </c>
      <c r="I186" s="162"/>
      <c r="J186" s="163">
        <f t="shared" si="20"/>
        <v>0</v>
      </c>
      <c r="K186" s="164"/>
      <c r="L186" s="31"/>
      <c r="M186" s="165" t="s">
        <v>1</v>
      </c>
      <c r="N186" s="166" t="s">
        <v>39</v>
      </c>
      <c r="O186" s="59"/>
      <c r="P186" s="167">
        <f t="shared" si="21"/>
        <v>0</v>
      </c>
      <c r="Q186" s="167">
        <v>0</v>
      </c>
      <c r="R186" s="167">
        <f t="shared" si="22"/>
        <v>0</v>
      </c>
      <c r="S186" s="167">
        <v>0</v>
      </c>
      <c r="T186" s="168">
        <f t="shared" si="23"/>
        <v>0</v>
      </c>
      <c r="U186" s="30"/>
      <c r="V186" s="30"/>
      <c r="W186" s="30"/>
      <c r="X186" s="30"/>
      <c r="Y186" s="30"/>
      <c r="Z186" s="30"/>
      <c r="AA186" s="30"/>
      <c r="AB186" s="30"/>
      <c r="AC186" s="30"/>
      <c r="AD186" s="30"/>
      <c r="AE186" s="30"/>
      <c r="AR186" s="169" t="s">
        <v>144</v>
      </c>
      <c r="AT186" s="169" t="s">
        <v>140</v>
      </c>
      <c r="AU186" s="169" t="s">
        <v>85</v>
      </c>
      <c r="AY186" s="14" t="s">
        <v>138</v>
      </c>
      <c r="BE186" s="100">
        <f t="shared" si="24"/>
        <v>0</v>
      </c>
      <c r="BF186" s="100">
        <f t="shared" si="25"/>
        <v>0</v>
      </c>
      <c r="BG186" s="100">
        <f t="shared" si="26"/>
        <v>0</v>
      </c>
      <c r="BH186" s="100">
        <f t="shared" si="27"/>
        <v>0</v>
      </c>
      <c r="BI186" s="100">
        <f t="shared" si="28"/>
        <v>0</v>
      </c>
      <c r="BJ186" s="14" t="s">
        <v>85</v>
      </c>
      <c r="BK186" s="100">
        <f t="shared" si="29"/>
        <v>0</v>
      </c>
      <c r="BL186" s="14" t="s">
        <v>144</v>
      </c>
      <c r="BM186" s="169" t="s">
        <v>245</v>
      </c>
    </row>
    <row r="187" spans="1:65" s="2" customFormat="1" ht="22.15" customHeight="1">
      <c r="A187" s="30"/>
      <c r="B187" s="156"/>
      <c r="C187" s="157" t="s">
        <v>314</v>
      </c>
      <c r="D187" s="157" t="s">
        <v>140</v>
      </c>
      <c r="E187" s="158" t="s">
        <v>315</v>
      </c>
      <c r="F187" s="159" t="s">
        <v>316</v>
      </c>
      <c r="G187" s="160" t="s">
        <v>163</v>
      </c>
      <c r="H187" s="161">
        <v>69.727999999999994</v>
      </c>
      <c r="I187" s="162"/>
      <c r="J187" s="163">
        <f t="shared" si="20"/>
        <v>0</v>
      </c>
      <c r="K187" s="164"/>
      <c r="L187" s="31"/>
      <c r="M187" s="165" t="s">
        <v>1</v>
      </c>
      <c r="N187" s="166" t="s">
        <v>39</v>
      </c>
      <c r="O187" s="59"/>
      <c r="P187" s="167">
        <f t="shared" si="21"/>
        <v>0</v>
      </c>
      <c r="Q187" s="167">
        <v>0</v>
      </c>
      <c r="R187" s="167">
        <f t="shared" si="22"/>
        <v>0</v>
      </c>
      <c r="S187" s="167">
        <v>0</v>
      </c>
      <c r="T187" s="168">
        <f t="shared" si="23"/>
        <v>0</v>
      </c>
      <c r="U187" s="30"/>
      <c r="V187" s="30"/>
      <c r="W187" s="30"/>
      <c r="X187" s="30"/>
      <c r="Y187" s="30"/>
      <c r="Z187" s="30"/>
      <c r="AA187" s="30"/>
      <c r="AB187" s="30"/>
      <c r="AC187" s="30"/>
      <c r="AD187" s="30"/>
      <c r="AE187" s="30"/>
      <c r="AR187" s="169" t="s">
        <v>144</v>
      </c>
      <c r="AT187" s="169" t="s">
        <v>140</v>
      </c>
      <c r="AU187" s="169" t="s">
        <v>85</v>
      </c>
      <c r="AY187" s="14" t="s">
        <v>138</v>
      </c>
      <c r="BE187" s="100">
        <f t="shared" si="24"/>
        <v>0</v>
      </c>
      <c r="BF187" s="100">
        <f t="shared" si="25"/>
        <v>0</v>
      </c>
      <c r="BG187" s="100">
        <f t="shared" si="26"/>
        <v>0</v>
      </c>
      <c r="BH187" s="100">
        <f t="shared" si="27"/>
        <v>0</v>
      </c>
      <c r="BI187" s="100">
        <f t="shared" si="28"/>
        <v>0</v>
      </c>
      <c r="BJ187" s="14" t="s">
        <v>85</v>
      </c>
      <c r="BK187" s="100">
        <f t="shared" si="29"/>
        <v>0</v>
      </c>
      <c r="BL187" s="14" t="s">
        <v>144</v>
      </c>
      <c r="BM187" s="169" t="s">
        <v>317</v>
      </c>
    </row>
    <row r="188" spans="1:65" s="2" customFormat="1" ht="22.15" customHeight="1">
      <c r="A188" s="30"/>
      <c r="B188" s="156"/>
      <c r="C188" s="157" t="s">
        <v>318</v>
      </c>
      <c r="D188" s="157" t="s">
        <v>140</v>
      </c>
      <c r="E188" s="158" t="s">
        <v>319</v>
      </c>
      <c r="F188" s="159" t="s">
        <v>320</v>
      </c>
      <c r="G188" s="160" t="s">
        <v>163</v>
      </c>
      <c r="H188" s="161">
        <v>557.82399999999996</v>
      </c>
      <c r="I188" s="162"/>
      <c r="J188" s="163">
        <f t="shared" si="20"/>
        <v>0</v>
      </c>
      <c r="K188" s="164"/>
      <c r="L188" s="31"/>
      <c r="M188" s="165" t="s">
        <v>1</v>
      </c>
      <c r="N188" s="166" t="s">
        <v>39</v>
      </c>
      <c r="O188" s="59"/>
      <c r="P188" s="167">
        <f t="shared" si="21"/>
        <v>0</v>
      </c>
      <c r="Q188" s="167">
        <v>0</v>
      </c>
      <c r="R188" s="167">
        <f t="shared" si="22"/>
        <v>0</v>
      </c>
      <c r="S188" s="167">
        <v>0</v>
      </c>
      <c r="T188" s="168">
        <f t="shared" si="23"/>
        <v>0</v>
      </c>
      <c r="U188" s="30"/>
      <c r="V188" s="30"/>
      <c r="W188" s="30"/>
      <c r="X188" s="30"/>
      <c r="Y188" s="30"/>
      <c r="Z188" s="30"/>
      <c r="AA188" s="30"/>
      <c r="AB188" s="30"/>
      <c r="AC188" s="30"/>
      <c r="AD188" s="30"/>
      <c r="AE188" s="30"/>
      <c r="AR188" s="169" t="s">
        <v>144</v>
      </c>
      <c r="AT188" s="169" t="s">
        <v>140</v>
      </c>
      <c r="AU188" s="169" t="s">
        <v>85</v>
      </c>
      <c r="AY188" s="14" t="s">
        <v>138</v>
      </c>
      <c r="BE188" s="100">
        <f t="shared" si="24"/>
        <v>0</v>
      </c>
      <c r="BF188" s="100">
        <f t="shared" si="25"/>
        <v>0</v>
      </c>
      <c r="BG188" s="100">
        <f t="shared" si="26"/>
        <v>0</v>
      </c>
      <c r="BH188" s="100">
        <f t="shared" si="27"/>
        <v>0</v>
      </c>
      <c r="BI188" s="100">
        <f t="shared" si="28"/>
        <v>0</v>
      </c>
      <c r="BJ188" s="14" t="s">
        <v>85</v>
      </c>
      <c r="BK188" s="100">
        <f t="shared" si="29"/>
        <v>0</v>
      </c>
      <c r="BL188" s="14" t="s">
        <v>144</v>
      </c>
      <c r="BM188" s="169" t="s">
        <v>321</v>
      </c>
    </row>
    <row r="189" spans="1:65" s="2" customFormat="1" ht="22.15" customHeight="1">
      <c r="A189" s="30"/>
      <c r="B189" s="156"/>
      <c r="C189" s="157" t="s">
        <v>322</v>
      </c>
      <c r="D189" s="157" t="s">
        <v>140</v>
      </c>
      <c r="E189" s="158" t="s">
        <v>323</v>
      </c>
      <c r="F189" s="159" t="s">
        <v>324</v>
      </c>
      <c r="G189" s="160" t="s">
        <v>163</v>
      </c>
      <c r="H189" s="161">
        <v>69.727999999999994</v>
      </c>
      <c r="I189" s="162"/>
      <c r="J189" s="163">
        <f t="shared" si="20"/>
        <v>0</v>
      </c>
      <c r="K189" s="164"/>
      <c r="L189" s="31"/>
      <c r="M189" s="165" t="s">
        <v>1</v>
      </c>
      <c r="N189" s="166" t="s">
        <v>39</v>
      </c>
      <c r="O189" s="59"/>
      <c r="P189" s="167">
        <f t="shared" si="21"/>
        <v>0</v>
      </c>
      <c r="Q189" s="167">
        <v>0</v>
      </c>
      <c r="R189" s="167">
        <f t="shared" si="22"/>
        <v>0</v>
      </c>
      <c r="S189" s="167">
        <v>0</v>
      </c>
      <c r="T189" s="168">
        <f t="shared" si="23"/>
        <v>0</v>
      </c>
      <c r="U189" s="30"/>
      <c r="V189" s="30"/>
      <c r="W189" s="30"/>
      <c r="X189" s="30"/>
      <c r="Y189" s="30"/>
      <c r="Z189" s="30"/>
      <c r="AA189" s="30"/>
      <c r="AB189" s="30"/>
      <c r="AC189" s="30"/>
      <c r="AD189" s="30"/>
      <c r="AE189" s="30"/>
      <c r="AR189" s="169" t="s">
        <v>144</v>
      </c>
      <c r="AT189" s="169" t="s">
        <v>140</v>
      </c>
      <c r="AU189" s="169" t="s">
        <v>85</v>
      </c>
      <c r="AY189" s="14" t="s">
        <v>138</v>
      </c>
      <c r="BE189" s="100">
        <f t="shared" si="24"/>
        <v>0</v>
      </c>
      <c r="BF189" s="100">
        <f t="shared" si="25"/>
        <v>0</v>
      </c>
      <c r="BG189" s="100">
        <f t="shared" si="26"/>
        <v>0</v>
      </c>
      <c r="BH189" s="100">
        <f t="shared" si="27"/>
        <v>0</v>
      </c>
      <c r="BI189" s="100">
        <f t="shared" si="28"/>
        <v>0</v>
      </c>
      <c r="BJ189" s="14" t="s">
        <v>85</v>
      </c>
      <c r="BK189" s="100">
        <f t="shared" si="29"/>
        <v>0</v>
      </c>
      <c r="BL189" s="14" t="s">
        <v>144</v>
      </c>
      <c r="BM189" s="169" t="s">
        <v>254</v>
      </c>
    </row>
    <row r="190" spans="1:65" s="12" customFormat="1" ht="22.9" customHeight="1">
      <c r="B190" s="143"/>
      <c r="D190" s="144" t="s">
        <v>72</v>
      </c>
      <c r="E190" s="154" t="s">
        <v>325</v>
      </c>
      <c r="F190" s="154" t="s">
        <v>326</v>
      </c>
      <c r="I190" s="146"/>
      <c r="J190" s="155">
        <f>BK190</f>
        <v>0</v>
      </c>
      <c r="L190" s="143"/>
      <c r="M190" s="148"/>
      <c r="N190" s="149"/>
      <c r="O190" s="149"/>
      <c r="P190" s="150">
        <f>P191</f>
        <v>0</v>
      </c>
      <c r="Q190" s="149"/>
      <c r="R190" s="150">
        <f>R191</f>
        <v>0</v>
      </c>
      <c r="S190" s="149"/>
      <c r="T190" s="151">
        <f>T191</f>
        <v>0</v>
      </c>
      <c r="AR190" s="144" t="s">
        <v>80</v>
      </c>
      <c r="AT190" s="152" t="s">
        <v>72</v>
      </c>
      <c r="AU190" s="152" t="s">
        <v>80</v>
      </c>
      <c r="AY190" s="144" t="s">
        <v>138</v>
      </c>
      <c r="BK190" s="153">
        <f>BK191</f>
        <v>0</v>
      </c>
    </row>
    <row r="191" spans="1:65" s="2" customFormat="1" ht="22.15" customHeight="1">
      <c r="A191" s="30"/>
      <c r="B191" s="156"/>
      <c r="C191" s="157" t="s">
        <v>327</v>
      </c>
      <c r="D191" s="157" t="s">
        <v>140</v>
      </c>
      <c r="E191" s="158" t="s">
        <v>328</v>
      </c>
      <c r="F191" s="159" t="s">
        <v>329</v>
      </c>
      <c r="G191" s="160" t="s">
        <v>163</v>
      </c>
      <c r="H191" s="161">
        <v>95.113</v>
      </c>
      <c r="I191" s="162"/>
      <c r="J191" s="163">
        <f>ROUND(I191*H191,2)</f>
        <v>0</v>
      </c>
      <c r="K191" s="164"/>
      <c r="L191" s="31"/>
      <c r="M191" s="165" t="s">
        <v>1</v>
      </c>
      <c r="N191" s="166" t="s">
        <v>39</v>
      </c>
      <c r="O191" s="59"/>
      <c r="P191" s="167">
        <f>O191*H191</f>
        <v>0</v>
      </c>
      <c r="Q191" s="167">
        <v>0</v>
      </c>
      <c r="R191" s="167">
        <f>Q191*H191</f>
        <v>0</v>
      </c>
      <c r="S191" s="167">
        <v>0</v>
      </c>
      <c r="T191" s="168">
        <f>S191*H191</f>
        <v>0</v>
      </c>
      <c r="U191" s="30"/>
      <c r="V191" s="30"/>
      <c r="W191" s="30"/>
      <c r="X191" s="30"/>
      <c r="Y191" s="30"/>
      <c r="Z191" s="30"/>
      <c r="AA191" s="30"/>
      <c r="AB191" s="30"/>
      <c r="AC191" s="30"/>
      <c r="AD191" s="30"/>
      <c r="AE191" s="30"/>
      <c r="AR191" s="169" t="s">
        <v>144</v>
      </c>
      <c r="AT191" s="169" t="s">
        <v>140</v>
      </c>
      <c r="AU191" s="169" t="s">
        <v>85</v>
      </c>
      <c r="AY191" s="14" t="s">
        <v>138</v>
      </c>
      <c r="BE191" s="100">
        <f>IF(N191="základná",J191,0)</f>
        <v>0</v>
      </c>
      <c r="BF191" s="100">
        <f>IF(N191="znížená",J191,0)</f>
        <v>0</v>
      </c>
      <c r="BG191" s="100">
        <f>IF(N191="zákl. prenesená",J191,0)</f>
        <v>0</v>
      </c>
      <c r="BH191" s="100">
        <f>IF(N191="zníž. prenesená",J191,0)</f>
        <v>0</v>
      </c>
      <c r="BI191" s="100">
        <f>IF(N191="nulová",J191,0)</f>
        <v>0</v>
      </c>
      <c r="BJ191" s="14" t="s">
        <v>85</v>
      </c>
      <c r="BK191" s="100">
        <f>ROUND(I191*H191,2)</f>
        <v>0</v>
      </c>
      <c r="BL191" s="14" t="s">
        <v>144</v>
      </c>
      <c r="BM191" s="169" t="s">
        <v>300</v>
      </c>
    </row>
    <row r="192" spans="1:65" s="12" customFormat="1" ht="25.9" customHeight="1">
      <c r="B192" s="143"/>
      <c r="D192" s="144" t="s">
        <v>72</v>
      </c>
      <c r="E192" s="145" t="s">
        <v>330</v>
      </c>
      <c r="F192" s="145" t="s">
        <v>331</v>
      </c>
      <c r="I192" s="146"/>
      <c r="J192" s="147">
        <f>BK192</f>
        <v>0</v>
      </c>
      <c r="L192" s="143"/>
      <c r="M192" s="148"/>
      <c r="N192" s="149"/>
      <c r="O192" s="149"/>
      <c r="P192" s="150">
        <f>P193+P199+P227+P241+P248+P261+P278+P285+P287</f>
        <v>0</v>
      </c>
      <c r="Q192" s="149"/>
      <c r="R192" s="150">
        <f>R193+R199+R227+R241+R248+R261+R278+R285+R287</f>
        <v>9.9750841599999998</v>
      </c>
      <c r="S192" s="149"/>
      <c r="T192" s="151">
        <f>T193+T199+T227+T241+T248+T261+T278+T285+T287</f>
        <v>1.91631018</v>
      </c>
      <c r="AR192" s="144" t="s">
        <v>85</v>
      </c>
      <c r="AT192" s="152" t="s">
        <v>72</v>
      </c>
      <c r="AU192" s="152" t="s">
        <v>73</v>
      </c>
      <c r="AY192" s="144" t="s">
        <v>138</v>
      </c>
      <c r="BK192" s="153">
        <f>BK193+BK199+BK227+BK241+BK248+BK261+BK278+BK285+BK287</f>
        <v>0</v>
      </c>
    </row>
    <row r="193" spans="1:65" s="12" customFormat="1" ht="22.9" customHeight="1">
      <c r="B193" s="143"/>
      <c r="D193" s="144" t="s">
        <v>72</v>
      </c>
      <c r="E193" s="154" t="s">
        <v>332</v>
      </c>
      <c r="F193" s="154" t="s">
        <v>333</v>
      </c>
      <c r="I193" s="146"/>
      <c r="J193" s="155">
        <f>BK193</f>
        <v>0</v>
      </c>
      <c r="L193" s="143"/>
      <c r="M193" s="148"/>
      <c r="N193" s="149"/>
      <c r="O193" s="149"/>
      <c r="P193" s="150">
        <f>SUM(P194:P198)</f>
        <v>0</v>
      </c>
      <c r="Q193" s="149"/>
      <c r="R193" s="150">
        <f>SUM(R194:R198)</f>
        <v>0.12823200000000001</v>
      </c>
      <c r="S193" s="149"/>
      <c r="T193" s="151">
        <f>SUM(T194:T198)</f>
        <v>0</v>
      </c>
      <c r="AR193" s="144" t="s">
        <v>85</v>
      </c>
      <c r="AT193" s="152" t="s">
        <v>72</v>
      </c>
      <c r="AU193" s="152" t="s">
        <v>80</v>
      </c>
      <c r="AY193" s="144" t="s">
        <v>138</v>
      </c>
      <c r="BK193" s="153">
        <f>SUM(BK194:BK198)</f>
        <v>0</v>
      </c>
    </row>
    <row r="194" spans="1:65" s="2" customFormat="1" ht="22.15" customHeight="1">
      <c r="A194" s="30"/>
      <c r="B194" s="156"/>
      <c r="C194" s="157" t="s">
        <v>334</v>
      </c>
      <c r="D194" s="157" t="s">
        <v>140</v>
      </c>
      <c r="E194" s="158" t="s">
        <v>335</v>
      </c>
      <c r="F194" s="159" t="s">
        <v>336</v>
      </c>
      <c r="G194" s="160" t="s">
        <v>168</v>
      </c>
      <c r="H194" s="161">
        <v>41.1</v>
      </c>
      <c r="I194" s="162"/>
      <c r="J194" s="163">
        <f>ROUND(I194*H194,2)</f>
        <v>0</v>
      </c>
      <c r="K194" s="164"/>
      <c r="L194" s="31"/>
      <c r="M194" s="165" t="s">
        <v>1</v>
      </c>
      <c r="N194" s="166" t="s">
        <v>39</v>
      </c>
      <c r="O194" s="59"/>
      <c r="P194" s="167">
        <f>O194*H194</f>
        <v>0</v>
      </c>
      <c r="Q194" s="167">
        <v>8.0000000000000007E-5</v>
      </c>
      <c r="R194" s="167">
        <f>Q194*H194</f>
        <v>3.2880000000000006E-3</v>
      </c>
      <c r="S194" s="167">
        <v>0</v>
      </c>
      <c r="T194" s="168">
        <f>S194*H194</f>
        <v>0</v>
      </c>
      <c r="U194" s="30"/>
      <c r="V194" s="30"/>
      <c r="W194" s="30"/>
      <c r="X194" s="30"/>
      <c r="Y194" s="30"/>
      <c r="Z194" s="30"/>
      <c r="AA194" s="30"/>
      <c r="AB194" s="30"/>
      <c r="AC194" s="30"/>
      <c r="AD194" s="30"/>
      <c r="AE194" s="30"/>
      <c r="AR194" s="169" t="s">
        <v>207</v>
      </c>
      <c r="AT194" s="169" t="s">
        <v>140</v>
      </c>
      <c r="AU194" s="169" t="s">
        <v>85</v>
      </c>
      <c r="AY194" s="14" t="s">
        <v>138</v>
      </c>
      <c r="BE194" s="100">
        <f>IF(N194="základná",J194,0)</f>
        <v>0</v>
      </c>
      <c r="BF194" s="100">
        <f>IF(N194="znížená",J194,0)</f>
        <v>0</v>
      </c>
      <c r="BG194" s="100">
        <f>IF(N194="zákl. prenesená",J194,0)</f>
        <v>0</v>
      </c>
      <c r="BH194" s="100">
        <f>IF(N194="zníž. prenesená",J194,0)</f>
        <v>0</v>
      </c>
      <c r="BI194" s="100">
        <f>IF(N194="nulová",J194,0)</f>
        <v>0</v>
      </c>
      <c r="BJ194" s="14" t="s">
        <v>85</v>
      </c>
      <c r="BK194" s="100">
        <f>ROUND(I194*H194,2)</f>
        <v>0</v>
      </c>
      <c r="BL194" s="14" t="s">
        <v>207</v>
      </c>
      <c r="BM194" s="169" t="s">
        <v>337</v>
      </c>
    </row>
    <row r="195" spans="1:65" s="2" customFormat="1" ht="34.9" customHeight="1">
      <c r="A195" s="30"/>
      <c r="B195" s="156"/>
      <c r="C195" s="170" t="s">
        <v>338</v>
      </c>
      <c r="D195" s="170" t="s">
        <v>198</v>
      </c>
      <c r="E195" s="171" t="s">
        <v>339</v>
      </c>
      <c r="F195" s="172" t="s">
        <v>340</v>
      </c>
      <c r="G195" s="173" t="s">
        <v>168</v>
      </c>
      <c r="H195" s="174">
        <v>49.32</v>
      </c>
      <c r="I195" s="175"/>
      <c r="J195" s="176">
        <f>ROUND(I195*H195,2)</f>
        <v>0</v>
      </c>
      <c r="K195" s="177"/>
      <c r="L195" s="178"/>
      <c r="M195" s="179" t="s">
        <v>1</v>
      </c>
      <c r="N195" s="180" t="s">
        <v>39</v>
      </c>
      <c r="O195" s="59"/>
      <c r="P195" s="167">
        <f>O195*H195</f>
        <v>0</v>
      </c>
      <c r="Q195" s="167">
        <v>2E-3</v>
      </c>
      <c r="R195" s="167">
        <f>Q195*H195</f>
        <v>9.8640000000000005E-2</v>
      </c>
      <c r="S195" s="167">
        <v>0</v>
      </c>
      <c r="T195" s="168">
        <f>S195*H195</f>
        <v>0</v>
      </c>
      <c r="U195" s="30"/>
      <c r="V195" s="30"/>
      <c r="W195" s="30"/>
      <c r="X195" s="30"/>
      <c r="Y195" s="30"/>
      <c r="Z195" s="30"/>
      <c r="AA195" s="30"/>
      <c r="AB195" s="30"/>
      <c r="AC195" s="30"/>
      <c r="AD195" s="30"/>
      <c r="AE195" s="30"/>
      <c r="AR195" s="169" t="s">
        <v>269</v>
      </c>
      <c r="AT195" s="169" t="s">
        <v>198</v>
      </c>
      <c r="AU195" s="169" t="s">
        <v>85</v>
      </c>
      <c r="AY195" s="14" t="s">
        <v>138</v>
      </c>
      <c r="BE195" s="100">
        <f>IF(N195="základná",J195,0)</f>
        <v>0</v>
      </c>
      <c r="BF195" s="100">
        <f>IF(N195="znížená",J195,0)</f>
        <v>0</v>
      </c>
      <c r="BG195" s="100">
        <f>IF(N195="zákl. prenesená",J195,0)</f>
        <v>0</v>
      </c>
      <c r="BH195" s="100">
        <f>IF(N195="zníž. prenesená",J195,0)</f>
        <v>0</v>
      </c>
      <c r="BI195" s="100">
        <f>IF(N195="nulová",J195,0)</f>
        <v>0</v>
      </c>
      <c r="BJ195" s="14" t="s">
        <v>85</v>
      </c>
      <c r="BK195" s="100">
        <f>ROUND(I195*H195,2)</f>
        <v>0</v>
      </c>
      <c r="BL195" s="14" t="s">
        <v>207</v>
      </c>
      <c r="BM195" s="169" t="s">
        <v>341</v>
      </c>
    </row>
    <row r="196" spans="1:65" s="2" customFormat="1" ht="14.45" customHeight="1">
      <c r="A196" s="30"/>
      <c r="B196" s="156"/>
      <c r="C196" s="157" t="s">
        <v>342</v>
      </c>
      <c r="D196" s="157" t="s">
        <v>140</v>
      </c>
      <c r="E196" s="158" t="s">
        <v>343</v>
      </c>
      <c r="F196" s="159" t="s">
        <v>344</v>
      </c>
      <c r="G196" s="160" t="s">
        <v>178</v>
      </c>
      <c r="H196" s="161">
        <v>82.2</v>
      </c>
      <c r="I196" s="162"/>
      <c r="J196" s="163">
        <f>ROUND(I196*H196,2)</f>
        <v>0</v>
      </c>
      <c r="K196" s="164"/>
      <c r="L196" s="31"/>
      <c r="M196" s="165" t="s">
        <v>1</v>
      </c>
      <c r="N196" s="166" t="s">
        <v>39</v>
      </c>
      <c r="O196" s="59"/>
      <c r="P196" s="167">
        <f>O196*H196</f>
        <v>0</v>
      </c>
      <c r="Q196" s="167">
        <v>2.7999999999999998E-4</v>
      </c>
      <c r="R196" s="167">
        <f>Q196*H196</f>
        <v>2.3015999999999998E-2</v>
      </c>
      <c r="S196" s="167">
        <v>0</v>
      </c>
      <c r="T196" s="168">
        <f>S196*H196</f>
        <v>0</v>
      </c>
      <c r="U196" s="30"/>
      <c r="V196" s="30"/>
      <c r="W196" s="30"/>
      <c r="X196" s="30"/>
      <c r="Y196" s="30"/>
      <c r="Z196" s="30"/>
      <c r="AA196" s="30"/>
      <c r="AB196" s="30"/>
      <c r="AC196" s="30"/>
      <c r="AD196" s="30"/>
      <c r="AE196" s="30"/>
      <c r="AR196" s="169" t="s">
        <v>207</v>
      </c>
      <c r="AT196" s="169" t="s">
        <v>140</v>
      </c>
      <c r="AU196" s="169" t="s">
        <v>85</v>
      </c>
      <c r="AY196" s="14" t="s">
        <v>138</v>
      </c>
      <c r="BE196" s="100">
        <f>IF(N196="základná",J196,0)</f>
        <v>0</v>
      </c>
      <c r="BF196" s="100">
        <f>IF(N196="znížená",J196,0)</f>
        <v>0</v>
      </c>
      <c r="BG196" s="100">
        <f>IF(N196="zákl. prenesená",J196,0)</f>
        <v>0</v>
      </c>
      <c r="BH196" s="100">
        <f>IF(N196="zníž. prenesená",J196,0)</f>
        <v>0</v>
      </c>
      <c r="BI196" s="100">
        <f>IF(N196="nulová",J196,0)</f>
        <v>0</v>
      </c>
      <c r="BJ196" s="14" t="s">
        <v>85</v>
      </c>
      <c r="BK196" s="100">
        <f>ROUND(I196*H196,2)</f>
        <v>0</v>
      </c>
      <c r="BL196" s="14" t="s">
        <v>207</v>
      </c>
      <c r="BM196" s="169" t="s">
        <v>345</v>
      </c>
    </row>
    <row r="197" spans="1:65" s="2" customFormat="1" ht="14.45" customHeight="1">
      <c r="A197" s="30"/>
      <c r="B197" s="156"/>
      <c r="C197" s="157" t="s">
        <v>346</v>
      </c>
      <c r="D197" s="157" t="s">
        <v>140</v>
      </c>
      <c r="E197" s="158" t="s">
        <v>347</v>
      </c>
      <c r="F197" s="159" t="s">
        <v>348</v>
      </c>
      <c r="G197" s="160" t="s">
        <v>257</v>
      </c>
      <c r="H197" s="161">
        <v>328.8</v>
      </c>
      <c r="I197" s="162"/>
      <c r="J197" s="163">
        <f>ROUND(I197*H197,2)</f>
        <v>0</v>
      </c>
      <c r="K197" s="164"/>
      <c r="L197" s="31"/>
      <c r="M197" s="165" t="s">
        <v>1</v>
      </c>
      <c r="N197" s="166" t="s">
        <v>39</v>
      </c>
      <c r="O197" s="59"/>
      <c r="P197" s="167">
        <f>O197*H197</f>
        <v>0</v>
      </c>
      <c r="Q197" s="167">
        <v>1.0000000000000001E-5</v>
      </c>
      <c r="R197" s="167">
        <f>Q197*H197</f>
        <v>3.2880000000000006E-3</v>
      </c>
      <c r="S197" s="167">
        <v>0</v>
      </c>
      <c r="T197" s="168">
        <f>S197*H197</f>
        <v>0</v>
      </c>
      <c r="U197" s="30"/>
      <c r="V197" s="30"/>
      <c r="W197" s="30"/>
      <c r="X197" s="30"/>
      <c r="Y197" s="30"/>
      <c r="Z197" s="30"/>
      <c r="AA197" s="30"/>
      <c r="AB197" s="30"/>
      <c r="AC197" s="30"/>
      <c r="AD197" s="30"/>
      <c r="AE197" s="30"/>
      <c r="AR197" s="169" t="s">
        <v>207</v>
      </c>
      <c r="AT197" s="169" t="s">
        <v>140</v>
      </c>
      <c r="AU197" s="169" t="s">
        <v>85</v>
      </c>
      <c r="AY197" s="14" t="s">
        <v>138</v>
      </c>
      <c r="BE197" s="100">
        <f>IF(N197="základná",J197,0)</f>
        <v>0</v>
      </c>
      <c r="BF197" s="100">
        <f>IF(N197="znížená",J197,0)</f>
        <v>0</v>
      </c>
      <c r="BG197" s="100">
        <f>IF(N197="zákl. prenesená",J197,0)</f>
        <v>0</v>
      </c>
      <c r="BH197" s="100">
        <f>IF(N197="zníž. prenesená",J197,0)</f>
        <v>0</v>
      </c>
      <c r="BI197" s="100">
        <f>IF(N197="nulová",J197,0)</f>
        <v>0</v>
      </c>
      <c r="BJ197" s="14" t="s">
        <v>85</v>
      </c>
      <c r="BK197" s="100">
        <f>ROUND(I197*H197,2)</f>
        <v>0</v>
      </c>
      <c r="BL197" s="14" t="s">
        <v>207</v>
      </c>
      <c r="BM197" s="169" t="s">
        <v>349</v>
      </c>
    </row>
    <row r="198" spans="1:65" s="2" customFormat="1" ht="22.15" customHeight="1">
      <c r="A198" s="30"/>
      <c r="B198" s="156"/>
      <c r="C198" s="157" t="s">
        <v>350</v>
      </c>
      <c r="D198" s="157" t="s">
        <v>140</v>
      </c>
      <c r="E198" s="158" t="s">
        <v>351</v>
      </c>
      <c r="F198" s="159" t="s">
        <v>352</v>
      </c>
      <c r="G198" s="160" t="s">
        <v>353</v>
      </c>
      <c r="H198" s="181"/>
      <c r="I198" s="162"/>
      <c r="J198" s="163">
        <f>ROUND(I198*H198,2)</f>
        <v>0</v>
      </c>
      <c r="K198" s="164"/>
      <c r="L198" s="31"/>
      <c r="M198" s="165" t="s">
        <v>1</v>
      </c>
      <c r="N198" s="166" t="s">
        <v>39</v>
      </c>
      <c r="O198" s="59"/>
      <c r="P198" s="167">
        <f>O198*H198</f>
        <v>0</v>
      </c>
      <c r="Q198" s="167">
        <v>0</v>
      </c>
      <c r="R198" s="167">
        <f>Q198*H198</f>
        <v>0</v>
      </c>
      <c r="S198" s="167">
        <v>0</v>
      </c>
      <c r="T198" s="168">
        <f>S198*H198</f>
        <v>0</v>
      </c>
      <c r="U198" s="30"/>
      <c r="V198" s="30"/>
      <c r="W198" s="30"/>
      <c r="X198" s="30"/>
      <c r="Y198" s="30"/>
      <c r="Z198" s="30"/>
      <c r="AA198" s="30"/>
      <c r="AB198" s="30"/>
      <c r="AC198" s="30"/>
      <c r="AD198" s="30"/>
      <c r="AE198" s="30"/>
      <c r="AR198" s="169" t="s">
        <v>207</v>
      </c>
      <c r="AT198" s="169" t="s">
        <v>140</v>
      </c>
      <c r="AU198" s="169" t="s">
        <v>85</v>
      </c>
      <c r="AY198" s="14" t="s">
        <v>138</v>
      </c>
      <c r="BE198" s="100">
        <f>IF(N198="základná",J198,0)</f>
        <v>0</v>
      </c>
      <c r="BF198" s="100">
        <f>IF(N198="znížená",J198,0)</f>
        <v>0</v>
      </c>
      <c r="BG198" s="100">
        <f>IF(N198="zákl. prenesená",J198,0)</f>
        <v>0</v>
      </c>
      <c r="BH198" s="100">
        <f>IF(N198="zníž. prenesená",J198,0)</f>
        <v>0</v>
      </c>
      <c r="BI198" s="100">
        <f>IF(N198="nulová",J198,0)</f>
        <v>0</v>
      </c>
      <c r="BJ198" s="14" t="s">
        <v>85</v>
      </c>
      <c r="BK198" s="100">
        <f>ROUND(I198*H198,2)</f>
        <v>0</v>
      </c>
      <c r="BL198" s="14" t="s">
        <v>207</v>
      </c>
      <c r="BM198" s="169" t="s">
        <v>354</v>
      </c>
    </row>
    <row r="199" spans="1:65" s="12" customFormat="1" ht="22.9" customHeight="1">
      <c r="B199" s="143"/>
      <c r="D199" s="144" t="s">
        <v>72</v>
      </c>
      <c r="E199" s="154" t="s">
        <v>355</v>
      </c>
      <c r="F199" s="154" t="s">
        <v>356</v>
      </c>
      <c r="I199" s="146"/>
      <c r="J199" s="155">
        <f>BK199</f>
        <v>0</v>
      </c>
      <c r="L199" s="143"/>
      <c r="M199" s="148"/>
      <c r="N199" s="149"/>
      <c r="O199" s="149"/>
      <c r="P199" s="150">
        <f>SUM(P200:P226)</f>
        <v>0</v>
      </c>
      <c r="Q199" s="149"/>
      <c r="R199" s="150">
        <f>SUM(R200:R226)</f>
        <v>0.78556875999999998</v>
      </c>
      <c r="S199" s="149"/>
      <c r="T199" s="151">
        <f>SUM(T200:T226)</f>
        <v>0</v>
      </c>
      <c r="AR199" s="144" t="s">
        <v>85</v>
      </c>
      <c r="AT199" s="152" t="s">
        <v>72</v>
      </c>
      <c r="AU199" s="152" t="s">
        <v>80</v>
      </c>
      <c r="AY199" s="144" t="s">
        <v>138</v>
      </c>
      <c r="BK199" s="153">
        <f>SUM(BK200:BK226)</f>
        <v>0</v>
      </c>
    </row>
    <row r="200" spans="1:65" s="2" customFormat="1" ht="22.15" customHeight="1">
      <c r="A200" s="30"/>
      <c r="B200" s="156"/>
      <c r="C200" s="157" t="s">
        <v>357</v>
      </c>
      <c r="D200" s="157" t="s">
        <v>140</v>
      </c>
      <c r="E200" s="158" t="s">
        <v>358</v>
      </c>
      <c r="F200" s="159" t="s">
        <v>359</v>
      </c>
      <c r="G200" s="160" t="s">
        <v>168</v>
      </c>
      <c r="H200" s="161">
        <v>118.518</v>
      </c>
      <c r="I200" s="162"/>
      <c r="J200" s="163">
        <f t="shared" ref="J200:J226" si="30">ROUND(I200*H200,2)</f>
        <v>0</v>
      </c>
      <c r="K200" s="164"/>
      <c r="L200" s="31"/>
      <c r="M200" s="165" t="s">
        <v>1</v>
      </c>
      <c r="N200" s="166" t="s">
        <v>39</v>
      </c>
      <c r="O200" s="59"/>
      <c r="P200" s="167">
        <f t="shared" ref="P200:P226" si="31">O200*H200</f>
        <v>0</v>
      </c>
      <c r="Q200" s="167">
        <v>0</v>
      </c>
      <c r="R200" s="167">
        <f t="shared" ref="R200:R226" si="32">Q200*H200</f>
        <v>0</v>
      </c>
      <c r="S200" s="167">
        <v>0</v>
      </c>
      <c r="T200" s="168">
        <f t="shared" ref="T200:T226" si="33">S200*H200</f>
        <v>0</v>
      </c>
      <c r="U200" s="30"/>
      <c r="V200" s="30"/>
      <c r="W200" s="30"/>
      <c r="X200" s="30"/>
      <c r="Y200" s="30"/>
      <c r="Z200" s="30"/>
      <c r="AA200" s="30"/>
      <c r="AB200" s="30"/>
      <c r="AC200" s="30"/>
      <c r="AD200" s="30"/>
      <c r="AE200" s="30"/>
      <c r="AR200" s="169" t="s">
        <v>207</v>
      </c>
      <c r="AT200" s="169" t="s">
        <v>140</v>
      </c>
      <c r="AU200" s="169" t="s">
        <v>85</v>
      </c>
      <c r="AY200" s="14" t="s">
        <v>138</v>
      </c>
      <c r="BE200" s="100">
        <f t="shared" ref="BE200:BE226" si="34">IF(N200="základná",J200,0)</f>
        <v>0</v>
      </c>
      <c r="BF200" s="100">
        <f t="shared" ref="BF200:BF226" si="35">IF(N200="znížená",J200,0)</f>
        <v>0</v>
      </c>
      <c r="BG200" s="100">
        <f t="shared" ref="BG200:BG226" si="36">IF(N200="zákl. prenesená",J200,0)</f>
        <v>0</v>
      </c>
      <c r="BH200" s="100">
        <f t="shared" ref="BH200:BH226" si="37">IF(N200="zníž. prenesená",J200,0)</f>
        <v>0</v>
      </c>
      <c r="BI200" s="100">
        <f t="shared" ref="BI200:BI226" si="38">IF(N200="nulová",J200,0)</f>
        <v>0</v>
      </c>
      <c r="BJ200" s="14" t="s">
        <v>85</v>
      </c>
      <c r="BK200" s="100">
        <f t="shared" ref="BK200:BK226" si="39">ROUND(I200*H200,2)</f>
        <v>0</v>
      </c>
      <c r="BL200" s="14" t="s">
        <v>207</v>
      </c>
      <c r="BM200" s="169" t="s">
        <v>360</v>
      </c>
    </row>
    <row r="201" spans="1:65" s="2" customFormat="1" ht="14.45" customHeight="1">
      <c r="A201" s="30"/>
      <c r="B201" s="156"/>
      <c r="C201" s="170" t="s">
        <v>192</v>
      </c>
      <c r="D201" s="170" t="s">
        <v>198</v>
      </c>
      <c r="E201" s="171" t="s">
        <v>361</v>
      </c>
      <c r="F201" s="172" t="s">
        <v>362</v>
      </c>
      <c r="G201" s="173" t="s">
        <v>163</v>
      </c>
      <c r="H201" s="174">
        <v>3.5999999999999997E-2</v>
      </c>
      <c r="I201" s="175"/>
      <c r="J201" s="176">
        <f t="shared" si="30"/>
        <v>0</v>
      </c>
      <c r="K201" s="177"/>
      <c r="L201" s="178"/>
      <c r="M201" s="179" t="s">
        <v>1</v>
      </c>
      <c r="N201" s="180" t="s">
        <v>39</v>
      </c>
      <c r="O201" s="59"/>
      <c r="P201" s="167">
        <f t="shared" si="31"/>
        <v>0</v>
      </c>
      <c r="Q201" s="167">
        <v>1</v>
      </c>
      <c r="R201" s="167">
        <f t="shared" si="32"/>
        <v>3.5999999999999997E-2</v>
      </c>
      <c r="S201" s="167">
        <v>0</v>
      </c>
      <c r="T201" s="168">
        <f t="shared" si="33"/>
        <v>0</v>
      </c>
      <c r="U201" s="30"/>
      <c r="V201" s="30"/>
      <c r="W201" s="30"/>
      <c r="X201" s="30"/>
      <c r="Y201" s="30"/>
      <c r="Z201" s="30"/>
      <c r="AA201" s="30"/>
      <c r="AB201" s="30"/>
      <c r="AC201" s="30"/>
      <c r="AD201" s="30"/>
      <c r="AE201" s="30"/>
      <c r="AR201" s="169" t="s">
        <v>269</v>
      </c>
      <c r="AT201" s="169" t="s">
        <v>198</v>
      </c>
      <c r="AU201" s="169" t="s">
        <v>85</v>
      </c>
      <c r="AY201" s="14" t="s">
        <v>138</v>
      </c>
      <c r="BE201" s="100">
        <f t="shared" si="34"/>
        <v>0</v>
      </c>
      <c r="BF201" s="100">
        <f t="shared" si="35"/>
        <v>0</v>
      </c>
      <c r="BG201" s="100">
        <f t="shared" si="36"/>
        <v>0</v>
      </c>
      <c r="BH201" s="100">
        <f t="shared" si="37"/>
        <v>0</v>
      </c>
      <c r="BI201" s="100">
        <f t="shared" si="38"/>
        <v>0</v>
      </c>
      <c r="BJ201" s="14" t="s">
        <v>85</v>
      </c>
      <c r="BK201" s="100">
        <f t="shared" si="39"/>
        <v>0</v>
      </c>
      <c r="BL201" s="14" t="s">
        <v>207</v>
      </c>
      <c r="BM201" s="169" t="s">
        <v>363</v>
      </c>
    </row>
    <row r="202" spans="1:65" s="2" customFormat="1" ht="22.15" customHeight="1">
      <c r="A202" s="30"/>
      <c r="B202" s="156"/>
      <c r="C202" s="157" t="s">
        <v>364</v>
      </c>
      <c r="D202" s="157" t="s">
        <v>140</v>
      </c>
      <c r="E202" s="158" t="s">
        <v>365</v>
      </c>
      <c r="F202" s="159" t="s">
        <v>366</v>
      </c>
      <c r="G202" s="160" t="s">
        <v>168</v>
      </c>
      <c r="H202" s="161">
        <v>118.518</v>
      </c>
      <c r="I202" s="162"/>
      <c r="J202" s="163">
        <f t="shared" si="30"/>
        <v>0</v>
      </c>
      <c r="K202" s="164"/>
      <c r="L202" s="31"/>
      <c r="M202" s="165" t="s">
        <v>1</v>
      </c>
      <c r="N202" s="166" t="s">
        <v>39</v>
      </c>
      <c r="O202" s="59"/>
      <c r="P202" s="167">
        <f t="shared" si="31"/>
        <v>0</v>
      </c>
      <c r="Q202" s="167">
        <v>0</v>
      </c>
      <c r="R202" s="167">
        <f t="shared" si="32"/>
        <v>0</v>
      </c>
      <c r="S202" s="167">
        <v>0</v>
      </c>
      <c r="T202" s="168">
        <f t="shared" si="33"/>
        <v>0</v>
      </c>
      <c r="U202" s="30"/>
      <c r="V202" s="30"/>
      <c r="W202" s="30"/>
      <c r="X202" s="30"/>
      <c r="Y202" s="30"/>
      <c r="Z202" s="30"/>
      <c r="AA202" s="30"/>
      <c r="AB202" s="30"/>
      <c r="AC202" s="30"/>
      <c r="AD202" s="30"/>
      <c r="AE202" s="30"/>
      <c r="AR202" s="169" t="s">
        <v>207</v>
      </c>
      <c r="AT202" s="169" t="s">
        <v>140</v>
      </c>
      <c r="AU202" s="169" t="s">
        <v>85</v>
      </c>
      <c r="AY202" s="14" t="s">
        <v>138</v>
      </c>
      <c r="BE202" s="100">
        <f t="shared" si="34"/>
        <v>0</v>
      </c>
      <c r="BF202" s="100">
        <f t="shared" si="35"/>
        <v>0</v>
      </c>
      <c r="BG202" s="100">
        <f t="shared" si="36"/>
        <v>0</v>
      </c>
      <c r="BH202" s="100">
        <f t="shared" si="37"/>
        <v>0</v>
      </c>
      <c r="BI202" s="100">
        <f t="shared" si="38"/>
        <v>0</v>
      </c>
      <c r="BJ202" s="14" t="s">
        <v>85</v>
      </c>
      <c r="BK202" s="100">
        <f t="shared" si="39"/>
        <v>0</v>
      </c>
      <c r="BL202" s="14" t="s">
        <v>207</v>
      </c>
      <c r="BM202" s="169" t="s">
        <v>367</v>
      </c>
    </row>
    <row r="203" spans="1:65" s="2" customFormat="1" ht="34.9" customHeight="1">
      <c r="A203" s="30"/>
      <c r="B203" s="156"/>
      <c r="C203" s="170" t="s">
        <v>368</v>
      </c>
      <c r="D203" s="170" t="s">
        <v>198</v>
      </c>
      <c r="E203" s="171" t="s">
        <v>369</v>
      </c>
      <c r="F203" s="172" t="s">
        <v>370</v>
      </c>
      <c r="G203" s="173" t="s">
        <v>168</v>
      </c>
      <c r="H203" s="174">
        <v>136.29599999999999</v>
      </c>
      <c r="I203" s="175"/>
      <c r="J203" s="176">
        <f t="shared" si="30"/>
        <v>0</v>
      </c>
      <c r="K203" s="177"/>
      <c r="L203" s="178"/>
      <c r="M203" s="179" t="s">
        <v>1</v>
      </c>
      <c r="N203" s="180" t="s">
        <v>39</v>
      </c>
      <c r="O203" s="59"/>
      <c r="P203" s="167">
        <f t="shared" si="31"/>
        <v>0</v>
      </c>
      <c r="Q203" s="167">
        <v>2.5000000000000001E-4</v>
      </c>
      <c r="R203" s="167">
        <f t="shared" si="32"/>
        <v>3.4074E-2</v>
      </c>
      <c r="S203" s="167">
        <v>0</v>
      </c>
      <c r="T203" s="168">
        <f t="shared" si="33"/>
        <v>0</v>
      </c>
      <c r="U203" s="30"/>
      <c r="V203" s="30"/>
      <c r="W203" s="30"/>
      <c r="X203" s="30"/>
      <c r="Y203" s="30"/>
      <c r="Z203" s="30"/>
      <c r="AA203" s="30"/>
      <c r="AB203" s="30"/>
      <c r="AC203" s="30"/>
      <c r="AD203" s="30"/>
      <c r="AE203" s="30"/>
      <c r="AR203" s="169" t="s">
        <v>269</v>
      </c>
      <c r="AT203" s="169" t="s">
        <v>198</v>
      </c>
      <c r="AU203" s="169" t="s">
        <v>85</v>
      </c>
      <c r="AY203" s="14" t="s">
        <v>138</v>
      </c>
      <c r="BE203" s="100">
        <f t="shared" si="34"/>
        <v>0</v>
      </c>
      <c r="BF203" s="100">
        <f t="shared" si="35"/>
        <v>0</v>
      </c>
      <c r="BG203" s="100">
        <f t="shared" si="36"/>
        <v>0</v>
      </c>
      <c r="BH203" s="100">
        <f t="shared" si="37"/>
        <v>0</v>
      </c>
      <c r="BI203" s="100">
        <f t="shared" si="38"/>
        <v>0</v>
      </c>
      <c r="BJ203" s="14" t="s">
        <v>85</v>
      </c>
      <c r="BK203" s="100">
        <f t="shared" si="39"/>
        <v>0</v>
      </c>
      <c r="BL203" s="14" t="s">
        <v>207</v>
      </c>
      <c r="BM203" s="169" t="s">
        <v>371</v>
      </c>
    </row>
    <row r="204" spans="1:65" s="2" customFormat="1" ht="30" customHeight="1">
      <c r="A204" s="30"/>
      <c r="B204" s="156"/>
      <c r="C204" s="157" t="s">
        <v>372</v>
      </c>
      <c r="D204" s="157" t="s">
        <v>140</v>
      </c>
      <c r="E204" s="158" t="s">
        <v>373</v>
      </c>
      <c r="F204" s="159" t="s">
        <v>374</v>
      </c>
      <c r="G204" s="160" t="s">
        <v>168</v>
      </c>
      <c r="H204" s="161">
        <v>118.518</v>
      </c>
      <c r="I204" s="162"/>
      <c r="J204" s="163">
        <f t="shared" si="30"/>
        <v>0</v>
      </c>
      <c r="K204" s="164"/>
      <c r="L204" s="31"/>
      <c r="M204" s="165" t="s">
        <v>1</v>
      </c>
      <c r="N204" s="166" t="s">
        <v>39</v>
      </c>
      <c r="O204" s="59"/>
      <c r="P204" s="167">
        <f t="shared" si="31"/>
        <v>0</v>
      </c>
      <c r="Q204" s="167">
        <v>0</v>
      </c>
      <c r="R204" s="167">
        <f t="shared" si="32"/>
        <v>0</v>
      </c>
      <c r="S204" s="167">
        <v>0</v>
      </c>
      <c r="T204" s="168">
        <f t="shared" si="33"/>
        <v>0</v>
      </c>
      <c r="U204" s="30"/>
      <c r="V204" s="30"/>
      <c r="W204" s="30"/>
      <c r="X204" s="30"/>
      <c r="Y204" s="30"/>
      <c r="Z204" s="30"/>
      <c r="AA204" s="30"/>
      <c r="AB204" s="30"/>
      <c r="AC204" s="30"/>
      <c r="AD204" s="30"/>
      <c r="AE204" s="30"/>
      <c r="AR204" s="169" t="s">
        <v>207</v>
      </c>
      <c r="AT204" s="169" t="s">
        <v>140</v>
      </c>
      <c r="AU204" s="169" t="s">
        <v>85</v>
      </c>
      <c r="AY204" s="14" t="s">
        <v>138</v>
      </c>
      <c r="BE204" s="100">
        <f t="shared" si="34"/>
        <v>0</v>
      </c>
      <c r="BF204" s="100">
        <f t="shared" si="35"/>
        <v>0</v>
      </c>
      <c r="BG204" s="100">
        <f t="shared" si="36"/>
        <v>0</v>
      </c>
      <c r="BH204" s="100">
        <f t="shared" si="37"/>
        <v>0</v>
      </c>
      <c r="BI204" s="100">
        <f t="shared" si="38"/>
        <v>0</v>
      </c>
      <c r="BJ204" s="14" t="s">
        <v>85</v>
      </c>
      <c r="BK204" s="100">
        <f t="shared" si="39"/>
        <v>0</v>
      </c>
      <c r="BL204" s="14" t="s">
        <v>207</v>
      </c>
      <c r="BM204" s="169" t="s">
        <v>375</v>
      </c>
    </row>
    <row r="205" spans="1:65" s="2" customFormat="1" ht="22.15" customHeight="1">
      <c r="A205" s="30"/>
      <c r="B205" s="156"/>
      <c r="C205" s="170" t="s">
        <v>376</v>
      </c>
      <c r="D205" s="170" t="s">
        <v>198</v>
      </c>
      <c r="E205" s="171" t="s">
        <v>377</v>
      </c>
      <c r="F205" s="172" t="s">
        <v>378</v>
      </c>
      <c r="G205" s="173" t="s">
        <v>168</v>
      </c>
      <c r="H205" s="174">
        <v>136.29599999999999</v>
      </c>
      <c r="I205" s="175"/>
      <c r="J205" s="176">
        <f t="shared" si="30"/>
        <v>0</v>
      </c>
      <c r="K205" s="177"/>
      <c r="L205" s="178"/>
      <c r="M205" s="179" t="s">
        <v>1</v>
      </c>
      <c r="N205" s="180" t="s">
        <v>39</v>
      </c>
      <c r="O205" s="59"/>
      <c r="P205" s="167">
        <f t="shared" si="31"/>
        <v>0</v>
      </c>
      <c r="Q205" s="167">
        <v>2.2000000000000001E-3</v>
      </c>
      <c r="R205" s="167">
        <f t="shared" si="32"/>
        <v>0.29985119999999998</v>
      </c>
      <c r="S205" s="167">
        <v>0</v>
      </c>
      <c r="T205" s="168">
        <f t="shared" si="33"/>
        <v>0</v>
      </c>
      <c r="U205" s="30"/>
      <c r="V205" s="30"/>
      <c r="W205" s="30"/>
      <c r="X205" s="30"/>
      <c r="Y205" s="30"/>
      <c r="Z205" s="30"/>
      <c r="AA205" s="30"/>
      <c r="AB205" s="30"/>
      <c r="AC205" s="30"/>
      <c r="AD205" s="30"/>
      <c r="AE205" s="30"/>
      <c r="AR205" s="169" t="s">
        <v>269</v>
      </c>
      <c r="AT205" s="169" t="s">
        <v>198</v>
      </c>
      <c r="AU205" s="169" t="s">
        <v>85</v>
      </c>
      <c r="AY205" s="14" t="s">
        <v>138</v>
      </c>
      <c r="BE205" s="100">
        <f t="shared" si="34"/>
        <v>0</v>
      </c>
      <c r="BF205" s="100">
        <f t="shared" si="35"/>
        <v>0</v>
      </c>
      <c r="BG205" s="100">
        <f t="shared" si="36"/>
        <v>0</v>
      </c>
      <c r="BH205" s="100">
        <f t="shared" si="37"/>
        <v>0</v>
      </c>
      <c r="BI205" s="100">
        <f t="shared" si="38"/>
        <v>0</v>
      </c>
      <c r="BJ205" s="14" t="s">
        <v>85</v>
      </c>
      <c r="BK205" s="100">
        <f t="shared" si="39"/>
        <v>0</v>
      </c>
      <c r="BL205" s="14" t="s">
        <v>207</v>
      </c>
      <c r="BM205" s="169" t="s">
        <v>379</v>
      </c>
    </row>
    <row r="206" spans="1:65" s="2" customFormat="1" ht="14.45" customHeight="1">
      <c r="A206" s="30"/>
      <c r="B206" s="156"/>
      <c r="C206" s="170" t="s">
        <v>380</v>
      </c>
      <c r="D206" s="170" t="s">
        <v>198</v>
      </c>
      <c r="E206" s="171" t="s">
        <v>381</v>
      </c>
      <c r="F206" s="172" t="s">
        <v>382</v>
      </c>
      <c r="G206" s="173" t="s">
        <v>257</v>
      </c>
      <c r="H206" s="174">
        <v>372.14699999999999</v>
      </c>
      <c r="I206" s="175"/>
      <c r="J206" s="176">
        <f t="shared" si="30"/>
        <v>0</v>
      </c>
      <c r="K206" s="177"/>
      <c r="L206" s="178"/>
      <c r="M206" s="179" t="s">
        <v>1</v>
      </c>
      <c r="N206" s="180" t="s">
        <v>39</v>
      </c>
      <c r="O206" s="59"/>
      <c r="P206" s="167">
        <f t="shared" si="31"/>
        <v>0</v>
      </c>
      <c r="Q206" s="167">
        <v>4.0000000000000002E-4</v>
      </c>
      <c r="R206" s="167">
        <f t="shared" si="32"/>
        <v>0.14885880000000001</v>
      </c>
      <c r="S206" s="167">
        <v>0</v>
      </c>
      <c r="T206" s="168">
        <f t="shared" si="33"/>
        <v>0</v>
      </c>
      <c r="U206" s="30"/>
      <c r="V206" s="30"/>
      <c r="W206" s="30"/>
      <c r="X206" s="30"/>
      <c r="Y206" s="30"/>
      <c r="Z206" s="30"/>
      <c r="AA206" s="30"/>
      <c r="AB206" s="30"/>
      <c r="AC206" s="30"/>
      <c r="AD206" s="30"/>
      <c r="AE206" s="30"/>
      <c r="AR206" s="169" t="s">
        <v>269</v>
      </c>
      <c r="AT206" s="169" t="s">
        <v>198</v>
      </c>
      <c r="AU206" s="169" t="s">
        <v>85</v>
      </c>
      <c r="AY206" s="14" t="s">
        <v>138</v>
      </c>
      <c r="BE206" s="100">
        <f t="shared" si="34"/>
        <v>0</v>
      </c>
      <c r="BF206" s="100">
        <f t="shared" si="35"/>
        <v>0</v>
      </c>
      <c r="BG206" s="100">
        <f t="shared" si="36"/>
        <v>0</v>
      </c>
      <c r="BH206" s="100">
        <f t="shared" si="37"/>
        <v>0</v>
      </c>
      <c r="BI206" s="100">
        <f t="shared" si="38"/>
        <v>0</v>
      </c>
      <c r="BJ206" s="14" t="s">
        <v>85</v>
      </c>
      <c r="BK206" s="100">
        <f t="shared" si="39"/>
        <v>0</v>
      </c>
      <c r="BL206" s="14" t="s">
        <v>207</v>
      </c>
      <c r="BM206" s="169" t="s">
        <v>383</v>
      </c>
    </row>
    <row r="207" spans="1:65" s="2" customFormat="1" ht="30" customHeight="1">
      <c r="A207" s="30"/>
      <c r="B207" s="156"/>
      <c r="C207" s="157" t="s">
        <v>384</v>
      </c>
      <c r="D207" s="157" t="s">
        <v>140</v>
      </c>
      <c r="E207" s="158" t="s">
        <v>385</v>
      </c>
      <c r="F207" s="159" t="s">
        <v>386</v>
      </c>
      <c r="G207" s="160" t="s">
        <v>168</v>
      </c>
      <c r="H207" s="161">
        <v>11.852</v>
      </c>
      <c r="I207" s="162"/>
      <c r="J207" s="163">
        <f t="shared" si="30"/>
        <v>0</v>
      </c>
      <c r="K207" s="164"/>
      <c r="L207" s="31"/>
      <c r="M207" s="165" t="s">
        <v>1</v>
      </c>
      <c r="N207" s="166" t="s">
        <v>39</v>
      </c>
      <c r="O207" s="59"/>
      <c r="P207" s="167">
        <f t="shared" si="31"/>
        <v>0</v>
      </c>
      <c r="Q207" s="167">
        <v>0</v>
      </c>
      <c r="R207" s="167">
        <f t="shared" si="32"/>
        <v>0</v>
      </c>
      <c r="S207" s="167">
        <v>0</v>
      </c>
      <c r="T207" s="168">
        <f t="shared" si="33"/>
        <v>0</v>
      </c>
      <c r="U207" s="30"/>
      <c r="V207" s="30"/>
      <c r="W207" s="30"/>
      <c r="X207" s="30"/>
      <c r="Y207" s="30"/>
      <c r="Z207" s="30"/>
      <c r="AA207" s="30"/>
      <c r="AB207" s="30"/>
      <c r="AC207" s="30"/>
      <c r="AD207" s="30"/>
      <c r="AE207" s="30"/>
      <c r="AR207" s="169" t="s">
        <v>207</v>
      </c>
      <c r="AT207" s="169" t="s">
        <v>140</v>
      </c>
      <c r="AU207" s="169" t="s">
        <v>85</v>
      </c>
      <c r="AY207" s="14" t="s">
        <v>138</v>
      </c>
      <c r="BE207" s="100">
        <f t="shared" si="34"/>
        <v>0</v>
      </c>
      <c r="BF207" s="100">
        <f t="shared" si="35"/>
        <v>0</v>
      </c>
      <c r="BG207" s="100">
        <f t="shared" si="36"/>
        <v>0</v>
      </c>
      <c r="BH207" s="100">
        <f t="shared" si="37"/>
        <v>0</v>
      </c>
      <c r="BI207" s="100">
        <f t="shared" si="38"/>
        <v>0</v>
      </c>
      <c r="BJ207" s="14" t="s">
        <v>85</v>
      </c>
      <c r="BK207" s="100">
        <f t="shared" si="39"/>
        <v>0</v>
      </c>
      <c r="BL207" s="14" t="s">
        <v>207</v>
      </c>
      <c r="BM207" s="169" t="s">
        <v>387</v>
      </c>
    </row>
    <row r="208" spans="1:65" s="2" customFormat="1" ht="14.45" customHeight="1">
      <c r="A208" s="30"/>
      <c r="B208" s="156"/>
      <c r="C208" s="170" t="s">
        <v>388</v>
      </c>
      <c r="D208" s="170" t="s">
        <v>198</v>
      </c>
      <c r="E208" s="171" t="s">
        <v>389</v>
      </c>
      <c r="F208" s="172" t="s">
        <v>362</v>
      </c>
      <c r="G208" s="173" t="s">
        <v>163</v>
      </c>
      <c r="H208" s="174">
        <v>4.0000000000000001E-3</v>
      </c>
      <c r="I208" s="175"/>
      <c r="J208" s="176">
        <f t="shared" si="30"/>
        <v>0</v>
      </c>
      <c r="K208" s="177"/>
      <c r="L208" s="178"/>
      <c r="M208" s="179" t="s">
        <v>1</v>
      </c>
      <c r="N208" s="180" t="s">
        <v>39</v>
      </c>
      <c r="O208" s="59"/>
      <c r="P208" s="167">
        <f t="shared" si="31"/>
        <v>0</v>
      </c>
      <c r="Q208" s="167">
        <v>1</v>
      </c>
      <c r="R208" s="167">
        <f t="shared" si="32"/>
        <v>4.0000000000000001E-3</v>
      </c>
      <c r="S208" s="167">
        <v>0</v>
      </c>
      <c r="T208" s="168">
        <f t="shared" si="33"/>
        <v>0</v>
      </c>
      <c r="U208" s="30"/>
      <c r="V208" s="30"/>
      <c r="W208" s="30"/>
      <c r="X208" s="30"/>
      <c r="Y208" s="30"/>
      <c r="Z208" s="30"/>
      <c r="AA208" s="30"/>
      <c r="AB208" s="30"/>
      <c r="AC208" s="30"/>
      <c r="AD208" s="30"/>
      <c r="AE208" s="30"/>
      <c r="AR208" s="169" t="s">
        <v>269</v>
      </c>
      <c r="AT208" s="169" t="s">
        <v>198</v>
      </c>
      <c r="AU208" s="169" t="s">
        <v>85</v>
      </c>
      <c r="AY208" s="14" t="s">
        <v>138</v>
      </c>
      <c r="BE208" s="100">
        <f t="shared" si="34"/>
        <v>0</v>
      </c>
      <c r="BF208" s="100">
        <f t="shared" si="35"/>
        <v>0</v>
      </c>
      <c r="BG208" s="100">
        <f t="shared" si="36"/>
        <v>0</v>
      </c>
      <c r="BH208" s="100">
        <f t="shared" si="37"/>
        <v>0</v>
      </c>
      <c r="BI208" s="100">
        <f t="shared" si="38"/>
        <v>0</v>
      </c>
      <c r="BJ208" s="14" t="s">
        <v>85</v>
      </c>
      <c r="BK208" s="100">
        <f t="shared" si="39"/>
        <v>0</v>
      </c>
      <c r="BL208" s="14" t="s">
        <v>207</v>
      </c>
      <c r="BM208" s="169" t="s">
        <v>390</v>
      </c>
    </row>
    <row r="209" spans="1:65" s="2" customFormat="1" ht="22.15" customHeight="1">
      <c r="A209" s="30"/>
      <c r="B209" s="156"/>
      <c r="C209" s="157" t="s">
        <v>391</v>
      </c>
      <c r="D209" s="157" t="s">
        <v>140</v>
      </c>
      <c r="E209" s="158" t="s">
        <v>392</v>
      </c>
      <c r="F209" s="159" t="s">
        <v>393</v>
      </c>
      <c r="G209" s="160" t="s">
        <v>168</v>
      </c>
      <c r="H209" s="161">
        <v>11.852</v>
      </c>
      <c r="I209" s="162"/>
      <c r="J209" s="163">
        <f t="shared" si="30"/>
        <v>0</v>
      </c>
      <c r="K209" s="164"/>
      <c r="L209" s="31"/>
      <c r="M209" s="165" t="s">
        <v>1</v>
      </c>
      <c r="N209" s="166" t="s">
        <v>39</v>
      </c>
      <c r="O209" s="59"/>
      <c r="P209" s="167">
        <f t="shared" si="31"/>
        <v>0</v>
      </c>
      <c r="Q209" s="167">
        <v>4.8999999999999998E-4</v>
      </c>
      <c r="R209" s="167">
        <f t="shared" si="32"/>
        <v>5.8074800000000003E-3</v>
      </c>
      <c r="S209" s="167">
        <v>0</v>
      </c>
      <c r="T209" s="168">
        <f t="shared" si="33"/>
        <v>0</v>
      </c>
      <c r="U209" s="30"/>
      <c r="V209" s="30"/>
      <c r="W209" s="30"/>
      <c r="X209" s="30"/>
      <c r="Y209" s="30"/>
      <c r="Z209" s="30"/>
      <c r="AA209" s="30"/>
      <c r="AB209" s="30"/>
      <c r="AC209" s="30"/>
      <c r="AD209" s="30"/>
      <c r="AE209" s="30"/>
      <c r="AR209" s="169" t="s">
        <v>207</v>
      </c>
      <c r="AT209" s="169" t="s">
        <v>140</v>
      </c>
      <c r="AU209" s="169" t="s">
        <v>85</v>
      </c>
      <c r="AY209" s="14" t="s">
        <v>138</v>
      </c>
      <c r="BE209" s="100">
        <f t="shared" si="34"/>
        <v>0</v>
      </c>
      <c r="BF209" s="100">
        <f t="shared" si="35"/>
        <v>0</v>
      </c>
      <c r="BG209" s="100">
        <f t="shared" si="36"/>
        <v>0</v>
      </c>
      <c r="BH209" s="100">
        <f t="shared" si="37"/>
        <v>0</v>
      </c>
      <c r="BI209" s="100">
        <f t="shared" si="38"/>
        <v>0</v>
      </c>
      <c r="BJ209" s="14" t="s">
        <v>85</v>
      </c>
      <c r="BK209" s="100">
        <f t="shared" si="39"/>
        <v>0</v>
      </c>
      <c r="BL209" s="14" t="s">
        <v>207</v>
      </c>
      <c r="BM209" s="169" t="s">
        <v>394</v>
      </c>
    </row>
    <row r="210" spans="1:65" s="2" customFormat="1" ht="34.9" customHeight="1">
      <c r="A210" s="30"/>
      <c r="B210" s="156"/>
      <c r="C210" s="170" t="s">
        <v>395</v>
      </c>
      <c r="D210" s="170" t="s">
        <v>198</v>
      </c>
      <c r="E210" s="171" t="s">
        <v>369</v>
      </c>
      <c r="F210" s="172" t="s">
        <v>370</v>
      </c>
      <c r="G210" s="173" t="s">
        <v>168</v>
      </c>
      <c r="H210" s="174">
        <v>14.222</v>
      </c>
      <c r="I210" s="175"/>
      <c r="J210" s="176">
        <f t="shared" si="30"/>
        <v>0</v>
      </c>
      <c r="K210" s="177"/>
      <c r="L210" s="178"/>
      <c r="M210" s="179" t="s">
        <v>1</v>
      </c>
      <c r="N210" s="180" t="s">
        <v>39</v>
      </c>
      <c r="O210" s="59"/>
      <c r="P210" s="167">
        <f t="shared" si="31"/>
        <v>0</v>
      </c>
      <c r="Q210" s="167">
        <v>2.5000000000000001E-4</v>
      </c>
      <c r="R210" s="167">
        <f t="shared" si="32"/>
        <v>3.5555000000000001E-3</v>
      </c>
      <c r="S210" s="167">
        <v>0</v>
      </c>
      <c r="T210" s="168">
        <f t="shared" si="33"/>
        <v>0</v>
      </c>
      <c r="U210" s="30"/>
      <c r="V210" s="30"/>
      <c r="W210" s="30"/>
      <c r="X210" s="30"/>
      <c r="Y210" s="30"/>
      <c r="Z210" s="30"/>
      <c r="AA210" s="30"/>
      <c r="AB210" s="30"/>
      <c r="AC210" s="30"/>
      <c r="AD210" s="30"/>
      <c r="AE210" s="30"/>
      <c r="AR210" s="169" t="s">
        <v>269</v>
      </c>
      <c r="AT210" s="169" t="s">
        <v>198</v>
      </c>
      <c r="AU210" s="169" t="s">
        <v>85</v>
      </c>
      <c r="AY210" s="14" t="s">
        <v>138</v>
      </c>
      <c r="BE210" s="100">
        <f t="shared" si="34"/>
        <v>0</v>
      </c>
      <c r="BF210" s="100">
        <f t="shared" si="35"/>
        <v>0</v>
      </c>
      <c r="BG210" s="100">
        <f t="shared" si="36"/>
        <v>0</v>
      </c>
      <c r="BH210" s="100">
        <f t="shared" si="37"/>
        <v>0</v>
      </c>
      <c r="BI210" s="100">
        <f t="shared" si="38"/>
        <v>0</v>
      </c>
      <c r="BJ210" s="14" t="s">
        <v>85</v>
      </c>
      <c r="BK210" s="100">
        <f t="shared" si="39"/>
        <v>0</v>
      </c>
      <c r="BL210" s="14" t="s">
        <v>207</v>
      </c>
      <c r="BM210" s="169" t="s">
        <v>396</v>
      </c>
    </row>
    <row r="211" spans="1:65" s="2" customFormat="1" ht="40.15" customHeight="1">
      <c r="A211" s="30"/>
      <c r="B211" s="156"/>
      <c r="C211" s="157" t="s">
        <v>397</v>
      </c>
      <c r="D211" s="157" t="s">
        <v>140</v>
      </c>
      <c r="E211" s="158" t="s">
        <v>398</v>
      </c>
      <c r="F211" s="159" t="s">
        <v>399</v>
      </c>
      <c r="G211" s="160" t="s">
        <v>168</v>
      </c>
      <c r="H211" s="161">
        <v>17.777999999999999</v>
      </c>
      <c r="I211" s="162"/>
      <c r="J211" s="163">
        <f t="shared" si="30"/>
        <v>0</v>
      </c>
      <c r="K211" s="164"/>
      <c r="L211" s="31"/>
      <c r="M211" s="165" t="s">
        <v>1</v>
      </c>
      <c r="N211" s="166" t="s">
        <v>39</v>
      </c>
      <c r="O211" s="59"/>
      <c r="P211" s="167">
        <f t="shared" si="31"/>
        <v>0</v>
      </c>
      <c r="Q211" s="167">
        <v>4.6000000000000001E-4</v>
      </c>
      <c r="R211" s="167">
        <f t="shared" si="32"/>
        <v>8.1778800000000002E-3</v>
      </c>
      <c r="S211" s="167">
        <v>0</v>
      </c>
      <c r="T211" s="168">
        <f t="shared" si="33"/>
        <v>0</v>
      </c>
      <c r="U211" s="30"/>
      <c r="V211" s="30"/>
      <c r="W211" s="30"/>
      <c r="X211" s="30"/>
      <c r="Y211" s="30"/>
      <c r="Z211" s="30"/>
      <c r="AA211" s="30"/>
      <c r="AB211" s="30"/>
      <c r="AC211" s="30"/>
      <c r="AD211" s="30"/>
      <c r="AE211" s="30"/>
      <c r="AR211" s="169" t="s">
        <v>207</v>
      </c>
      <c r="AT211" s="169" t="s">
        <v>140</v>
      </c>
      <c r="AU211" s="169" t="s">
        <v>85</v>
      </c>
      <c r="AY211" s="14" t="s">
        <v>138</v>
      </c>
      <c r="BE211" s="100">
        <f t="shared" si="34"/>
        <v>0</v>
      </c>
      <c r="BF211" s="100">
        <f t="shared" si="35"/>
        <v>0</v>
      </c>
      <c r="BG211" s="100">
        <f t="shared" si="36"/>
        <v>0</v>
      </c>
      <c r="BH211" s="100">
        <f t="shared" si="37"/>
        <v>0</v>
      </c>
      <c r="BI211" s="100">
        <f t="shared" si="38"/>
        <v>0</v>
      </c>
      <c r="BJ211" s="14" t="s">
        <v>85</v>
      </c>
      <c r="BK211" s="100">
        <f t="shared" si="39"/>
        <v>0</v>
      </c>
      <c r="BL211" s="14" t="s">
        <v>207</v>
      </c>
      <c r="BM211" s="169" t="s">
        <v>400</v>
      </c>
    </row>
    <row r="212" spans="1:65" s="2" customFormat="1" ht="22.15" customHeight="1">
      <c r="A212" s="30"/>
      <c r="B212" s="156"/>
      <c r="C212" s="170" t="s">
        <v>401</v>
      </c>
      <c r="D212" s="170" t="s">
        <v>198</v>
      </c>
      <c r="E212" s="171" t="s">
        <v>377</v>
      </c>
      <c r="F212" s="172" t="s">
        <v>378</v>
      </c>
      <c r="G212" s="173" t="s">
        <v>168</v>
      </c>
      <c r="H212" s="174">
        <v>21.334</v>
      </c>
      <c r="I212" s="175"/>
      <c r="J212" s="176">
        <f t="shared" si="30"/>
        <v>0</v>
      </c>
      <c r="K212" s="177"/>
      <c r="L212" s="178"/>
      <c r="M212" s="179" t="s">
        <v>1</v>
      </c>
      <c r="N212" s="180" t="s">
        <v>39</v>
      </c>
      <c r="O212" s="59"/>
      <c r="P212" s="167">
        <f t="shared" si="31"/>
        <v>0</v>
      </c>
      <c r="Q212" s="167">
        <v>2.2000000000000001E-3</v>
      </c>
      <c r="R212" s="167">
        <f t="shared" si="32"/>
        <v>4.6934799999999999E-2</v>
      </c>
      <c r="S212" s="167">
        <v>0</v>
      </c>
      <c r="T212" s="168">
        <f t="shared" si="33"/>
        <v>0</v>
      </c>
      <c r="U212" s="30"/>
      <c r="V212" s="30"/>
      <c r="W212" s="30"/>
      <c r="X212" s="30"/>
      <c r="Y212" s="30"/>
      <c r="Z212" s="30"/>
      <c r="AA212" s="30"/>
      <c r="AB212" s="30"/>
      <c r="AC212" s="30"/>
      <c r="AD212" s="30"/>
      <c r="AE212" s="30"/>
      <c r="AR212" s="169" t="s">
        <v>269</v>
      </c>
      <c r="AT212" s="169" t="s">
        <v>198</v>
      </c>
      <c r="AU212" s="169" t="s">
        <v>85</v>
      </c>
      <c r="AY212" s="14" t="s">
        <v>138</v>
      </c>
      <c r="BE212" s="100">
        <f t="shared" si="34"/>
        <v>0</v>
      </c>
      <c r="BF212" s="100">
        <f t="shared" si="35"/>
        <v>0</v>
      </c>
      <c r="BG212" s="100">
        <f t="shared" si="36"/>
        <v>0</v>
      </c>
      <c r="BH212" s="100">
        <f t="shared" si="37"/>
        <v>0</v>
      </c>
      <c r="BI212" s="100">
        <f t="shared" si="38"/>
        <v>0</v>
      </c>
      <c r="BJ212" s="14" t="s">
        <v>85</v>
      </c>
      <c r="BK212" s="100">
        <f t="shared" si="39"/>
        <v>0</v>
      </c>
      <c r="BL212" s="14" t="s">
        <v>207</v>
      </c>
      <c r="BM212" s="169" t="s">
        <v>402</v>
      </c>
    </row>
    <row r="213" spans="1:65" s="2" customFormat="1" ht="30" customHeight="1">
      <c r="A213" s="30"/>
      <c r="B213" s="156"/>
      <c r="C213" s="157" t="s">
        <v>403</v>
      </c>
      <c r="D213" s="157" t="s">
        <v>140</v>
      </c>
      <c r="E213" s="158" t="s">
        <v>404</v>
      </c>
      <c r="F213" s="159" t="s">
        <v>405</v>
      </c>
      <c r="G213" s="160" t="s">
        <v>178</v>
      </c>
      <c r="H213" s="161">
        <v>26.65</v>
      </c>
      <c r="I213" s="162"/>
      <c r="J213" s="163">
        <f t="shared" si="30"/>
        <v>0</v>
      </c>
      <c r="K213" s="164"/>
      <c r="L213" s="31"/>
      <c r="M213" s="165" t="s">
        <v>1</v>
      </c>
      <c r="N213" s="166" t="s">
        <v>39</v>
      </c>
      <c r="O213" s="59"/>
      <c r="P213" s="167">
        <f t="shared" si="31"/>
        <v>0</v>
      </c>
      <c r="Q213" s="167">
        <v>1.1E-4</v>
      </c>
      <c r="R213" s="167">
        <f t="shared" si="32"/>
        <v>2.9315000000000001E-3</v>
      </c>
      <c r="S213" s="167">
        <v>0</v>
      </c>
      <c r="T213" s="168">
        <f t="shared" si="33"/>
        <v>0</v>
      </c>
      <c r="U213" s="30"/>
      <c r="V213" s="30"/>
      <c r="W213" s="30"/>
      <c r="X213" s="30"/>
      <c r="Y213" s="30"/>
      <c r="Z213" s="30"/>
      <c r="AA213" s="30"/>
      <c r="AB213" s="30"/>
      <c r="AC213" s="30"/>
      <c r="AD213" s="30"/>
      <c r="AE213" s="30"/>
      <c r="AR213" s="169" t="s">
        <v>207</v>
      </c>
      <c r="AT213" s="169" t="s">
        <v>140</v>
      </c>
      <c r="AU213" s="169" t="s">
        <v>85</v>
      </c>
      <c r="AY213" s="14" t="s">
        <v>138</v>
      </c>
      <c r="BE213" s="100">
        <f t="shared" si="34"/>
        <v>0</v>
      </c>
      <c r="BF213" s="100">
        <f t="shared" si="35"/>
        <v>0</v>
      </c>
      <c r="BG213" s="100">
        <f t="shared" si="36"/>
        <v>0</v>
      </c>
      <c r="BH213" s="100">
        <f t="shared" si="37"/>
        <v>0</v>
      </c>
      <c r="BI213" s="100">
        <f t="shared" si="38"/>
        <v>0</v>
      </c>
      <c r="BJ213" s="14" t="s">
        <v>85</v>
      </c>
      <c r="BK213" s="100">
        <f t="shared" si="39"/>
        <v>0</v>
      </c>
      <c r="BL213" s="14" t="s">
        <v>207</v>
      </c>
      <c r="BM213" s="169" t="s">
        <v>406</v>
      </c>
    </row>
    <row r="214" spans="1:65" s="2" customFormat="1" ht="19.899999999999999" customHeight="1">
      <c r="A214" s="30"/>
      <c r="B214" s="156"/>
      <c r="C214" s="170" t="s">
        <v>407</v>
      </c>
      <c r="D214" s="170" t="s">
        <v>198</v>
      </c>
      <c r="E214" s="171" t="s">
        <v>408</v>
      </c>
      <c r="F214" s="172" t="s">
        <v>409</v>
      </c>
      <c r="G214" s="173" t="s">
        <v>257</v>
      </c>
      <c r="H214" s="174">
        <v>106.6</v>
      </c>
      <c r="I214" s="175"/>
      <c r="J214" s="176">
        <f t="shared" si="30"/>
        <v>0</v>
      </c>
      <c r="K214" s="177"/>
      <c r="L214" s="178"/>
      <c r="M214" s="179" t="s">
        <v>1</v>
      </c>
      <c r="N214" s="180" t="s">
        <v>39</v>
      </c>
      <c r="O214" s="59"/>
      <c r="P214" s="167">
        <f t="shared" si="31"/>
        <v>0</v>
      </c>
      <c r="Q214" s="167">
        <v>1.0000000000000001E-5</v>
      </c>
      <c r="R214" s="167">
        <f t="shared" si="32"/>
        <v>1.0660000000000001E-3</v>
      </c>
      <c r="S214" s="167">
        <v>0</v>
      </c>
      <c r="T214" s="168">
        <f t="shared" si="33"/>
        <v>0</v>
      </c>
      <c r="U214" s="30"/>
      <c r="V214" s="30"/>
      <c r="W214" s="30"/>
      <c r="X214" s="30"/>
      <c r="Y214" s="30"/>
      <c r="Z214" s="30"/>
      <c r="AA214" s="30"/>
      <c r="AB214" s="30"/>
      <c r="AC214" s="30"/>
      <c r="AD214" s="30"/>
      <c r="AE214" s="30"/>
      <c r="AR214" s="169" t="s">
        <v>269</v>
      </c>
      <c r="AT214" s="169" t="s">
        <v>198</v>
      </c>
      <c r="AU214" s="169" t="s">
        <v>85</v>
      </c>
      <c r="AY214" s="14" t="s">
        <v>138</v>
      </c>
      <c r="BE214" s="100">
        <f t="shared" si="34"/>
        <v>0</v>
      </c>
      <c r="BF214" s="100">
        <f t="shared" si="35"/>
        <v>0</v>
      </c>
      <c r="BG214" s="100">
        <f t="shared" si="36"/>
        <v>0</v>
      </c>
      <c r="BH214" s="100">
        <f t="shared" si="37"/>
        <v>0</v>
      </c>
      <c r="BI214" s="100">
        <f t="shared" si="38"/>
        <v>0</v>
      </c>
      <c r="BJ214" s="14" t="s">
        <v>85</v>
      </c>
      <c r="BK214" s="100">
        <f t="shared" si="39"/>
        <v>0</v>
      </c>
      <c r="BL214" s="14" t="s">
        <v>207</v>
      </c>
      <c r="BM214" s="169" t="s">
        <v>410</v>
      </c>
    </row>
    <row r="215" spans="1:65" s="2" customFormat="1" ht="22.15" customHeight="1">
      <c r="A215" s="30"/>
      <c r="B215" s="156"/>
      <c r="C215" s="157" t="s">
        <v>411</v>
      </c>
      <c r="D215" s="157" t="s">
        <v>140</v>
      </c>
      <c r="E215" s="158" t="s">
        <v>412</v>
      </c>
      <c r="F215" s="159" t="s">
        <v>413</v>
      </c>
      <c r="G215" s="160" t="s">
        <v>178</v>
      </c>
      <c r="H215" s="161">
        <v>26.65</v>
      </c>
      <c r="I215" s="162"/>
      <c r="J215" s="163">
        <f t="shared" si="30"/>
        <v>0</v>
      </c>
      <c r="K215" s="164"/>
      <c r="L215" s="31"/>
      <c r="M215" s="165" t="s">
        <v>1</v>
      </c>
      <c r="N215" s="166" t="s">
        <v>39</v>
      </c>
      <c r="O215" s="59"/>
      <c r="P215" s="167">
        <f t="shared" si="31"/>
        <v>0</v>
      </c>
      <c r="Q215" s="167">
        <v>4.0000000000000003E-5</v>
      </c>
      <c r="R215" s="167">
        <f t="shared" si="32"/>
        <v>1.0660000000000001E-3</v>
      </c>
      <c r="S215" s="167">
        <v>0</v>
      </c>
      <c r="T215" s="168">
        <f t="shared" si="33"/>
        <v>0</v>
      </c>
      <c r="U215" s="30"/>
      <c r="V215" s="30"/>
      <c r="W215" s="30"/>
      <c r="X215" s="30"/>
      <c r="Y215" s="30"/>
      <c r="Z215" s="30"/>
      <c r="AA215" s="30"/>
      <c r="AB215" s="30"/>
      <c r="AC215" s="30"/>
      <c r="AD215" s="30"/>
      <c r="AE215" s="30"/>
      <c r="AR215" s="169" t="s">
        <v>207</v>
      </c>
      <c r="AT215" s="169" t="s">
        <v>140</v>
      </c>
      <c r="AU215" s="169" t="s">
        <v>85</v>
      </c>
      <c r="AY215" s="14" t="s">
        <v>138</v>
      </c>
      <c r="BE215" s="100">
        <f t="shared" si="34"/>
        <v>0</v>
      </c>
      <c r="BF215" s="100">
        <f t="shared" si="35"/>
        <v>0</v>
      </c>
      <c r="BG215" s="100">
        <f t="shared" si="36"/>
        <v>0</v>
      </c>
      <c r="BH215" s="100">
        <f t="shared" si="37"/>
        <v>0</v>
      </c>
      <c r="BI215" s="100">
        <f t="shared" si="38"/>
        <v>0</v>
      </c>
      <c r="BJ215" s="14" t="s">
        <v>85</v>
      </c>
      <c r="BK215" s="100">
        <f t="shared" si="39"/>
        <v>0</v>
      </c>
      <c r="BL215" s="14" t="s">
        <v>207</v>
      </c>
      <c r="BM215" s="169" t="s">
        <v>414</v>
      </c>
    </row>
    <row r="216" spans="1:65" s="2" customFormat="1" ht="19.899999999999999" customHeight="1">
      <c r="A216" s="30"/>
      <c r="B216" s="156"/>
      <c r="C216" s="170" t="s">
        <v>415</v>
      </c>
      <c r="D216" s="170" t="s">
        <v>198</v>
      </c>
      <c r="E216" s="171" t="s">
        <v>408</v>
      </c>
      <c r="F216" s="172" t="s">
        <v>409</v>
      </c>
      <c r="G216" s="173" t="s">
        <v>257</v>
      </c>
      <c r="H216" s="174">
        <v>106.6</v>
      </c>
      <c r="I216" s="175"/>
      <c r="J216" s="176">
        <f t="shared" si="30"/>
        <v>0</v>
      </c>
      <c r="K216" s="177"/>
      <c r="L216" s="178"/>
      <c r="M216" s="179" t="s">
        <v>1</v>
      </c>
      <c r="N216" s="180" t="s">
        <v>39</v>
      </c>
      <c r="O216" s="59"/>
      <c r="P216" s="167">
        <f t="shared" si="31"/>
        <v>0</v>
      </c>
      <c r="Q216" s="167">
        <v>1.0000000000000001E-5</v>
      </c>
      <c r="R216" s="167">
        <f t="shared" si="32"/>
        <v>1.0660000000000001E-3</v>
      </c>
      <c r="S216" s="167">
        <v>0</v>
      </c>
      <c r="T216" s="168">
        <f t="shared" si="33"/>
        <v>0</v>
      </c>
      <c r="U216" s="30"/>
      <c r="V216" s="30"/>
      <c r="W216" s="30"/>
      <c r="X216" s="30"/>
      <c r="Y216" s="30"/>
      <c r="Z216" s="30"/>
      <c r="AA216" s="30"/>
      <c r="AB216" s="30"/>
      <c r="AC216" s="30"/>
      <c r="AD216" s="30"/>
      <c r="AE216" s="30"/>
      <c r="AR216" s="169" t="s">
        <v>269</v>
      </c>
      <c r="AT216" s="169" t="s">
        <v>198</v>
      </c>
      <c r="AU216" s="169" t="s">
        <v>85</v>
      </c>
      <c r="AY216" s="14" t="s">
        <v>138</v>
      </c>
      <c r="BE216" s="100">
        <f t="shared" si="34"/>
        <v>0</v>
      </c>
      <c r="BF216" s="100">
        <f t="shared" si="35"/>
        <v>0</v>
      </c>
      <c r="BG216" s="100">
        <f t="shared" si="36"/>
        <v>0</v>
      </c>
      <c r="BH216" s="100">
        <f t="shared" si="37"/>
        <v>0</v>
      </c>
      <c r="BI216" s="100">
        <f t="shared" si="38"/>
        <v>0</v>
      </c>
      <c r="BJ216" s="14" t="s">
        <v>85</v>
      </c>
      <c r="BK216" s="100">
        <f t="shared" si="39"/>
        <v>0</v>
      </c>
      <c r="BL216" s="14" t="s">
        <v>207</v>
      </c>
      <c r="BM216" s="169" t="s">
        <v>416</v>
      </c>
    </row>
    <row r="217" spans="1:65" s="2" customFormat="1" ht="30" customHeight="1">
      <c r="A217" s="30"/>
      <c r="B217" s="156"/>
      <c r="C217" s="157" t="s">
        <v>417</v>
      </c>
      <c r="D217" s="157" t="s">
        <v>140</v>
      </c>
      <c r="E217" s="158" t="s">
        <v>418</v>
      </c>
      <c r="F217" s="159" t="s">
        <v>419</v>
      </c>
      <c r="G217" s="160" t="s">
        <v>178</v>
      </c>
      <c r="H217" s="161">
        <v>23.12</v>
      </c>
      <c r="I217" s="162"/>
      <c r="J217" s="163">
        <f t="shared" si="30"/>
        <v>0</v>
      </c>
      <c r="K217" s="164"/>
      <c r="L217" s="31"/>
      <c r="M217" s="165" t="s">
        <v>1</v>
      </c>
      <c r="N217" s="166" t="s">
        <v>39</v>
      </c>
      <c r="O217" s="59"/>
      <c r="P217" s="167">
        <f t="shared" si="31"/>
        <v>0</v>
      </c>
      <c r="Q217" s="167">
        <v>2.9999999999999997E-4</v>
      </c>
      <c r="R217" s="167">
        <f t="shared" si="32"/>
        <v>6.9359999999999995E-3</v>
      </c>
      <c r="S217" s="167">
        <v>0</v>
      </c>
      <c r="T217" s="168">
        <f t="shared" si="33"/>
        <v>0</v>
      </c>
      <c r="U217" s="30"/>
      <c r="V217" s="30"/>
      <c r="W217" s="30"/>
      <c r="X217" s="30"/>
      <c r="Y217" s="30"/>
      <c r="Z217" s="30"/>
      <c r="AA217" s="30"/>
      <c r="AB217" s="30"/>
      <c r="AC217" s="30"/>
      <c r="AD217" s="30"/>
      <c r="AE217" s="30"/>
      <c r="AR217" s="169" t="s">
        <v>207</v>
      </c>
      <c r="AT217" s="169" t="s">
        <v>140</v>
      </c>
      <c r="AU217" s="169" t="s">
        <v>85</v>
      </c>
      <c r="AY217" s="14" t="s">
        <v>138</v>
      </c>
      <c r="BE217" s="100">
        <f t="shared" si="34"/>
        <v>0</v>
      </c>
      <c r="BF217" s="100">
        <f t="shared" si="35"/>
        <v>0</v>
      </c>
      <c r="BG217" s="100">
        <f t="shared" si="36"/>
        <v>0</v>
      </c>
      <c r="BH217" s="100">
        <f t="shared" si="37"/>
        <v>0</v>
      </c>
      <c r="BI217" s="100">
        <f t="shared" si="38"/>
        <v>0</v>
      </c>
      <c r="BJ217" s="14" t="s">
        <v>85</v>
      </c>
      <c r="BK217" s="100">
        <f t="shared" si="39"/>
        <v>0</v>
      </c>
      <c r="BL217" s="14" t="s">
        <v>207</v>
      </c>
      <c r="BM217" s="169" t="s">
        <v>420</v>
      </c>
    </row>
    <row r="218" spans="1:65" s="2" customFormat="1" ht="22.15" customHeight="1">
      <c r="A218" s="30"/>
      <c r="B218" s="156"/>
      <c r="C218" s="170" t="s">
        <v>421</v>
      </c>
      <c r="D218" s="170" t="s">
        <v>198</v>
      </c>
      <c r="E218" s="171" t="s">
        <v>422</v>
      </c>
      <c r="F218" s="172" t="s">
        <v>423</v>
      </c>
      <c r="G218" s="173" t="s">
        <v>257</v>
      </c>
      <c r="H218" s="174">
        <v>184.96</v>
      </c>
      <c r="I218" s="175"/>
      <c r="J218" s="176">
        <f t="shared" si="30"/>
        <v>0</v>
      </c>
      <c r="K218" s="177"/>
      <c r="L218" s="178"/>
      <c r="M218" s="179" t="s">
        <v>1</v>
      </c>
      <c r="N218" s="180" t="s">
        <v>39</v>
      </c>
      <c r="O218" s="59"/>
      <c r="P218" s="167">
        <f t="shared" si="31"/>
        <v>0</v>
      </c>
      <c r="Q218" s="167">
        <v>2.0000000000000002E-5</v>
      </c>
      <c r="R218" s="167">
        <f t="shared" si="32"/>
        <v>3.6992000000000006E-3</v>
      </c>
      <c r="S218" s="167">
        <v>0</v>
      </c>
      <c r="T218" s="168">
        <f t="shared" si="33"/>
        <v>0</v>
      </c>
      <c r="U218" s="30"/>
      <c r="V218" s="30"/>
      <c r="W218" s="30"/>
      <c r="X218" s="30"/>
      <c r="Y218" s="30"/>
      <c r="Z218" s="30"/>
      <c r="AA218" s="30"/>
      <c r="AB218" s="30"/>
      <c r="AC218" s="30"/>
      <c r="AD218" s="30"/>
      <c r="AE218" s="30"/>
      <c r="AR218" s="169" t="s">
        <v>269</v>
      </c>
      <c r="AT218" s="169" t="s">
        <v>198</v>
      </c>
      <c r="AU218" s="169" t="s">
        <v>85</v>
      </c>
      <c r="AY218" s="14" t="s">
        <v>138</v>
      </c>
      <c r="BE218" s="100">
        <f t="shared" si="34"/>
        <v>0</v>
      </c>
      <c r="BF218" s="100">
        <f t="shared" si="35"/>
        <v>0</v>
      </c>
      <c r="BG218" s="100">
        <f t="shared" si="36"/>
        <v>0</v>
      </c>
      <c r="BH218" s="100">
        <f t="shared" si="37"/>
        <v>0</v>
      </c>
      <c r="BI218" s="100">
        <f t="shared" si="38"/>
        <v>0</v>
      </c>
      <c r="BJ218" s="14" t="s">
        <v>85</v>
      </c>
      <c r="BK218" s="100">
        <f t="shared" si="39"/>
        <v>0</v>
      </c>
      <c r="BL218" s="14" t="s">
        <v>207</v>
      </c>
      <c r="BM218" s="169" t="s">
        <v>424</v>
      </c>
    </row>
    <row r="219" spans="1:65" s="2" customFormat="1" ht="34.9" customHeight="1">
      <c r="A219" s="30"/>
      <c r="B219" s="156"/>
      <c r="C219" s="157" t="s">
        <v>425</v>
      </c>
      <c r="D219" s="157" t="s">
        <v>140</v>
      </c>
      <c r="E219" s="158" t="s">
        <v>426</v>
      </c>
      <c r="F219" s="159" t="s">
        <v>427</v>
      </c>
      <c r="G219" s="160" t="s">
        <v>178</v>
      </c>
      <c r="H219" s="161">
        <v>17.25</v>
      </c>
      <c r="I219" s="162"/>
      <c r="J219" s="163">
        <f t="shared" si="30"/>
        <v>0</v>
      </c>
      <c r="K219" s="164"/>
      <c r="L219" s="31"/>
      <c r="M219" s="165" t="s">
        <v>1</v>
      </c>
      <c r="N219" s="166" t="s">
        <v>39</v>
      </c>
      <c r="O219" s="59"/>
      <c r="P219" s="167">
        <f t="shared" si="31"/>
        <v>0</v>
      </c>
      <c r="Q219" s="167">
        <v>2.9E-4</v>
      </c>
      <c r="R219" s="167">
        <f t="shared" si="32"/>
        <v>5.0025E-3</v>
      </c>
      <c r="S219" s="167">
        <v>0</v>
      </c>
      <c r="T219" s="168">
        <f t="shared" si="33"/>
        <v>0</v>
      </c>
      <c r="U219" s="30"/>
      <c r="V219" s="30"/>
      <c r="W219" s="30"/>
      <c r="X219" s="30"/>
      <c r="Y219" s="30"/>
      <c r="Z219" s="30"/>
      <c r="AA219" s="30"/>
      <c r="AB219" s="30"/>
      <c r="AC219" s="30"/>
      <c r="AD219" s="30"/>
      <c r="AE219" s="30"/>
      <c r="AR219" s="169" t="s">
        <v>207</v>
      </c>
      <c r="AT219" s="169" t="s">
        <v>140</v>
      </c>
      <c r="AU219" s="169" t="s">
        <v>85</v>
      </c>
      <c r="AY219" s="14" t="s">
        <v>138</v>
      </c>
      <c r="BE219" s="100">
        <f t="shared" si="34"/>
        <v>0</v>
      </c>
      <c r="BF219" s="100">
        <f t="shared" si="35"/>
        <v>0</v>
      </c>
      <c r="BG219" s="100">
        <f t="shared" si="36"/>
        <v>0</v>
      </c>
      <c r="BH219" s="100">
        <f t="shared" si="37"/>
        <v>0</v>
      </c>
      <c r="BI219" s="100">
        <f t="shared" si="38"/>
        <v>0</v>
      </c>
      <c r="BJ219" s="14" t="s">
        <v>85</v>
      </c>
      <c r="BK219" s="100">
        <f t="shared" si="39"/>
        <v>0</v>
      </c>
      <c r="BL219" s="14" t="s">
        <v>207</v>
      </c>
      <c r="BM219" s="169" t="s">
        <v>428</v>
      </c>
    </row>
    <row r="220" spans="1:65" s="2" customFormat="1" ht="22.15" customHeight="1">
      <c r="A220" s="30"/>
      <c r="B220" s="156"/>
      <c r="C220" s="170" t="s">
        <v>429</v>
      </c>
      <c r="D220" s="170" t="s">
        <v>198</v>
      </c>
      <c r="E220" s="171" t="s">
        <v>422</v>
      </c>
      <c r="F220" s="172" t="s">
        <v>423</v>
      </c>
      <c r="G220" s="173" t="s">
        <v>257</v>
      </c>
      <c r="H220" s="174">
        <v>138</v>
      </c>
      <c r="I220" s="175"/>
      <c r="J220" s="176">
        <f t="shared" si="30"/>
        <v>0</v>
      </c>
      <c r="K220" s="177"/>
      <c r="L220" s="178"/>
      <c r="M220" s="179" t="s">
        <v>1</v>
      </c>
      <c r="N220" s="180" t="s">
        <v>39</v>
      </c>
      <c r="O220" s="59"/>
      <c r="P220" s="167">
        <f t="shared" si="31"/>
        <v>0</v>
      </c>
      <c r="Q220" s="167">
        <v>2.0000000000000002E-5</v>
      </c>
      <c r="R220" s="167">
        <f t="shared" si="32"/>
        <v>2.7600000000000003E-3</v>
      </c>
      <c r="S220" s="167">
        <v>0</v>
      </c>
      <c r="T220" s="168">
        <f t="shared" si="33"/>
        <v>0</v>
      </c>
      <c r="U220" s="30"/>
      <c r="V220" s="30"/>
      <c r="W220" s="30"/>
      <c r="X220" s="30"/>
      <c r="Y220" s="30"/>
      <c r="Z220" s="30"/>
      <c r="AA220" s="30"/>
      <c r="AB220" s="30"/>
      <c r="AC220" s="30"/>
      <c r="AD220" s="30"/>
      <c r="AE220" s="30"/>
      <c r="AR220" s="169" t="s">
        <v>269</v>
      </c>
      <c r="AT220" s="169" t="s">
        <v>198</v>
      </c>
      <c r="AU220" s="169" t="s">
        <v>85</v>
      </c>
      <c r="AY220" s="14" t="s">
        <v>138</v>
      </c>
      <c r="BE220" s="100">
        <f t="shared" si="34"/>
        <v>0</v>
      </c>
      <c r="BF220" s="100">
        <f t="shared" si="35"/>
        <v>0</v>
      </c>
      <c r="BG220" s="100">
        <f t="shared" si="36"/>
        <v>0</v>
      </c>
      <c r="BH220" s="100">
        <f t="shared" si="37"/>
        <v>0</v>
      </c>
      <c r="BI220" s="100">
        <f t="shared" si="38"/>
        <v>0</v>
      </c>
      <c r="BJ220" s="14" t="s">
        <v>85</v>
      </c>
      <c r="BK220" s="100">
        <f t="shared" si="39"/>
        <v>0</v>
      </c>
      <c r="BL220" s="14" t="s">
        <v>207</v>
      </c>
      <c r="BM220" s="169" t="s">
        <v>430</v>
      </c>
    </row>
    <row r="221" spans="1:65" s="2" customFormat="1" ht="22.15" customHeight="1">
      <c r="A221" s="30"/>
      <c r="B221" s="156"/>
      <c r="C221" s="157" t="s">
        <v>431</v>
      </c>
      <c r="D221" s="157" t="s">
        <v>140</v>
      </c>
      <c r="E221" s="158" t="s">
        <v>432</v>
      </c>
      <c r="F221" s="159" t="s">
        <v>433</v>
      </c>
      <c r="G221" s="160" t="s">
        <v>168</v>
      </c>
      <c r="H221" s="161">
        <v>136.29599999999999</v>
      </c>
      <c r="I221" s="162"/>
      <c r="J221" s="163">
        <f t="shared" si="30"/>
        <v>0</v>
      </c>
      <c r="K221" s="164"/>
      <c r="L221" s="31"/>
      <c r="M221" s="165" t="s">
        <v>1</v>
      </c>
      <c r="N221" s="166" t="s">
        <v>39</v>
      </c>
      <c r="O221" s="59"/>
      <c r="P221" s="167">
        <f t="shared" si="31"/>
        <v>0</v>
      </c>
      <c r="Q221" s="167">
        <v>0</v>
      </c>
      <c r="R221" s="167">
        <f t="shared" si="32"/>
        <v>0</v>
      </c>
      <c r="S221" s="167">
        <v>0</v>
      </c>
      <c r="T221" s="168">
        <f t="shared" si="33"/>
        <v>0</v>
      </c>
      <c r="U221" s="30"/>
      <c r="V221" s="30"/>
      <c r="W221" s="30"/>
      <c r="X221" s="30"/>
      <c r="Y221" s="30"/>
      <c r="Z221" s="30"/>
      <c r="AA221" s="30"/>
      <c r="AB221" s="30"/>
      <c r="AC221" s="30"/>
      <c r="AD221" s="30"/>
      <c r="AE221" s="30"/>
      <c r="AR221" s="169" t="s">
        <v>207</v>
      </c>
      <c r="AT221" s="169" t="s">
        <v>140</v>
      </c>
      <c r="AU221" s="169" t="s">
        <v>85</v>
      </c>
      <c r="AY221" s="14" t="s">
        <v>138</v>
      </c>
      <c r="BE221" s="100">
        <f t="shared" si="34"/>
        <v>0</v>
      </c>
      <c r="BF221" s="100">
        <f t="shared" si="35"/>
        <v>0</v>
      </c>
      <c r="BG221" s="100">
        <f t="shared" si="36"/>
        <v>0</v>
      </c>
      <c r="BH221" s="100">
        <f t="shared" si="37"/>
        <v>0</v>
      </c>
      <c r="BI221" s="100">
        <f t="shared" si="38"/>
        <v>0</v>
      </c>
      <c r="BJ221" s="14" t="s">
        <v>85</v>
      </c>
      <c r="BK221" s="100">
        <f t="shared" si="39"/>
        <v>0</v>
      </c>
      <c r="BL221" s="14" t="s">
        <v>207</v>
      </c>
      <c r="BM221" s="169" t="s">
        <v>434</v>
      </c>
    </row>
    <row r="222" spans="1:65" s="2" customFormat="1" ht="14.45" customHeight="1">
      <c r="A222" s="30"/>
      <c r="B222" s="156"/>
      <c r="C222" s="170" t="s">
        <v>435</v>
      </c>
      <c r="D222" s="170" t="s">
        <v>198</v>
      </c>
      <c r="E222" s="171" t="s">
        <v>436</v>
      </c>
      <c r="F222" s="172" t="s">
        <v>437</v>
      </c>
      <c r="G222" s="173" t="s">
        <v>168</v>
      </c>
      <c r="H222" s="174">
        <v>156.74</v>
      </c>
      <c r="I222" s="175"/>
      <c r="J222" s="176">
        <f t="shared" si="30"/>
        <v>0</v>
      </c>
      <c r="K222" s="177"/>
      <c r="L222" s="178"/>
      <c r="M222" s="179" t="s">
        <v>1</v>
      </c>
      <c r="N222" s="180" t="s">
        <v>39</v>
      </c>
      <c r="O222" s="59"/>
      <c r="P222" s="167">
        <f t="shared" si="31"/>
        <v>0</v>
      </c>
      <c r="Q222" s="167">
        <v>2.9999999999999997E-4</v>
      </c>
      <c r="R222" s="167">
        <f t="shared" si="32"/>
        <v>4.7022000000000001E-2</v>
      </c>
      <c r="S222" s="167">
        <v>0</v>
      </c>
      <c r="T222" s="168">
        <f t="shared" si="33"/>
        <v>0</v>
      </c>
      <c r="U222" s="30"/>
      <c r="V222" s="30"/>
      <c r="W222" s="30"/>
      <c r="X222" s="30"/>
      <c r="Y222" s="30"/>
      <c r="Z222" s="30"/>
      <c r="AA222" s="30"/>
      <c r="AB222" s="30"/>
      <c r="AC222" s="30"/>
      <c r="AD222" s="30"/>
      <c r="AE222" s="30"/>
      <c r="AR222" s="169" t="s">
        <v>269</v>
      </c>
      <c r="AT222" s="169" t="s">
        <v>198</v>
      </c>
      <c r="AU222" s="169" t="s">
        <v>85</v>
      </c>
      <c r="AY222" s="14" t="s">
        <v>138</v>
      </c>
      <c r="BE222" s="100">
        <f t="shared" si="34"/>
        <v>0</v>
      </c>
      <c r="BF222" s="100">
        <f t="shared" si="35"/>
        <v>0</v>
      </c>
      <c r="BG222" s="100">
        <f t="shared" si="36"/>
        <v>0</v>
      </c>
      <c r="BH222" s="100">
        <f t="shared" si="37"/>
        <v>0</v>
      </c>
      <c r="BI222" s="100">
        <f t="shared" si="38"/>
        <v>0</v>
      </c>
      <c r="BJ222" s="14" t="s">
        <v>85</v>
      </c>
      <c r="BK222" s="100">
        <f t="shared" si="39"/>
        <v>0</v>
      </c>
      <c r="BL222" s="14" t="s">
        <v>207</v>
      </c>
      <c r="BM222" s="169" t="s">
        <v>438</v>
      </c>
    </row>
    <row r="223" spans="1:65" s="2" customFormat="1" ht="30" customHeight="1">
      <c r="A223" s="30"/>
      <c r="B223" s="156"/>
      <c r="C223" s="157" t="s">
        <v>439</v>
      </c>
      <c r="D223" s="157" t="s">
        <v>140</v>
      </c>
      <c r="E223" s="158" t="s">
        <v>440</v>
      </c>
      <c r="F223" s="159" t="s">
        <v>441</v>
      </c>
      <c r="G223" s="160" t="s">
        <v>178</v>
      </c>
      <c r="H223" s="161">
        <v>17.25</v>
      </c>
      <c r="I223" s="162"/>
      <c r="J223" s="163">
        <f t="shared" si="30"/>
        <v>0</v>
      </c>
      <c r="K223" s="164"/>
      <c r="L223" s="31"/>
      <c r="M223" s="165" t="s">
        <v>1</v>
      </c>
      <c r="N223" s="166" t="s">
        <v>39</v>
      </c>
      <c r="O223" s="59"/>
      <c r="P223" s="167">
        <f t="shared" si="31"/>
        <v>0</v>
      </c>
      <c r="Q223" s="167">
        <v>3.0000000000000001E-5</v>
      </c>
      <c r="R223" s="167">
        <f t="shared" si="32"/>
        <v>5.1750000000000006E-4</v>
      </c>
      <c r="S223" s="167">
        <v>0</v>
      </c>
      <c r="T223" s="168">
        <f t="shared" si="33"/>
        <v>0</v>
      </c>
      <c r="U223" s="30"/>
      <c r="V223" s="30"/>
      <c r="W223" s="30"/>
      <c r="X223" s="30"/>
      <c r="Y223" s="30"/>
      <c r="Z223" s="30"/>
      <c r="AA223" s="30"/>
      <c r="AB223" s="30"/>
      <c r="AC223" s="30"/>
      <c r="AD223" s="30"/>
      <c r="AE223" s="30"/>
      <c r="AR223" s="169" t="s">
        <v>207</v>
      </c>
      <c r="AT223" s="169" t="s">
        <v>140</v>
      </c>
      <c r="AU223" s="169" t="s">
        <v>85</v>
      </c>
      <c r="AY223" s="14" t="s">
        <v>138</v>
      </c>
      <c r="BE223" s="100">
        <f t="shared" si="34"/>
        <v>0</v>
      </c>
      <c r="BF223" s="100">
        <f t="shared" si="35"/>
        <v>0</v>
      </c>
      <c r="BG223" s="100">
        <f t="shared" si="36"/>
        <v>0</v>
      </c>
      <c r="BH223" s="100">
        <f t="shared" si="37"/>
        <v>0</v>
      </c>
      <c r="BI223" s="100">
        <f t="shared" si="38"/>
        <v>0</v>
      </c>
      <c r="BJ223" s="14" t="s">
        <v>85</v>
      </c>
      <c r="BK223" s="100">
        <f t="shared" si="39"/>
        <v>0</v>
      </c>
      <c r="BL223" s="14" t="s">
        <v>207</v>
      </c>
      <c r="BM223" s="169" t="s">
        <v>442</v>
      </c>
    </row>
    <row r="224" spans="1:65" s="2" customFormat="1" ht="14.45" customHeight="1">
      <c r="A224" s="30"/>
      <c r="B224" s="156"/>
      <c r="C224" s="170" t="s">
        <v>443</v>
      </c>
      <c r="D224" s="170" t="s">
        <v>198</v>
      </c>
      <c r="E224" s="171" t="s">
        <v>444</v>
      </c>
      <c r="F224" s="172" t="s">
        <v>445</v>
      </c>
      <c r="G224" s="173" t="s">
        <v>168</v>
      </c>
      <c r="H224" s="174">
        <v>8.9700000000000006</v>
      </c>
      <c r="I224" s="175"/>
      <c r="J224" s="176">
        <f t="shared" si="30"/>
        <v>0</v>
      </c>
      <c r="K224" s="177"/>
      <c r="L224" s="178"/>
      <c r="M224" s="179" t="s">
        <v>1</v>
      </c>
      <c r="N224" s="180" t="s">
        <v>39</v>
      </c>
      <c r="O224" s="59"/>
      <c r="P224" s="167">
        <f t="shared" si="31"/>
        <v>0</v>
      </c>
      <c r="Q224" s="167">
        <v>7.92E-3</v>
      </c>
      <c r="R224" s="167">
        <f t="shared" si="32"/>
        <v>7.1042400000000006E-2</v>
      </c>
      <c r="S224" s="167">
        <v>0</v>
      </c>
      <c r="T224" s="168">
        <f t="shared" si="33"/>
        <v>0</v>
      </c>
      <c r="U224" s="30"/>
      <c r="V224" s="30"/>
      <c r="W224" s="30"/>
      <c r="X224" s="30"/>
      <c r="Y224" s="30"/>
      <c r="Z224" s="30"/>
      <c r="AA224" s="30"/>
      <c r="AB224" s="30"/>
      <c r="AC224" s="30"/>
      <c r="AD224" s="30"/>
      <c r="AE224" s="30"/>
      <c r="AR224" s="169" t="s">
        <v>269</v>
      </c>
      <c r="AT224" s="169" t="s">
        <v>198</v>
      </c>
      <c r="AU224" s="169" t="s">
        <v>85</v>
      </c>
      <c r="AY224" s="14" t="s">
        <v>138</v>
      </c>
      <c r="BE224" s="100">
        <f t="shared" si="34"/>
        <v>0</v>
      </c>
      <c r="BF224" s="100">
        <f t="shared" si="35"/>
        <v>0</v>
      </c>
      <c r="BG224" s="100">
        <f t="shared" si="36"/>
        <v>0</v>
      </c>
      <c r="BH224" s="100">
        <f t="shared" si="37"/>
        <v>0</v>
      </c>
      <c r="BI224" s="100">
        <f t="shared" si="38"/>
        <v>0</v>
      </c>
      <c r="BJ224" s="14" t="s">
        <v>85</v>
      </c>
      <c r="BK224" s="100">
        <f t="shared" si="39"/>
        <v>0</v>
      </c>
      <c r="BL224" s="14" t="s">
        <v>207</v>
      </c>
      <c r="BM224" s="169" t="s">
        <v>446</v>
      </c>
    </row>
    <row r="225" spans="1:65" s="2" customFormat="1" ht="14.45" customHeight="1">
      <c r="A225" s="30"/>
      <c r="B225" s="156"/>
      <c r="C225" s="170" t="s">
        <v>447</v>
      </c>
      <c r="D225" s="170" t="s">
        <v>198</v>
      </c>
      <c r="E225" s="171" t="s">
        <v>448</v>
      </c>
      <c r="F225" s="172" t="s">
        <v>449</v>
      </c>
      <c r="G225" s="173" t="s">
        <v>257</v>
      </c>
      <c r="H225" s="174">
        <v>138</v>
      </c>
      <c r="I225" s="175"/>
      <c r="J225" s="176">
        <f t="shared" si="30"/>
        <v>0</v>
      </c>
      <c r="K225" s="177"/>
      <c r="L225" s="178"/>
      <c r="M225" s="179" t="s">
        <v>1</v>
      </c>
      <c r="N225" s="180" t="s">
        <v>39</v>
      </c>
      <c r="O225" s="59"/>
      <c r="P225" s="167">
        <f t="shared" si="31"/>
        <v>0</v>
      </c>
      <c r="Q225" s="167">
        <v>4.0000000000000002E-4</v>
      </c>
      <c r="R225" s="167">
        <f t="shared" si="32"/>
        <v>5.5200000000000006E-2</v>
      </c>
      <c r="S225" s="167">
        <v>0</v>
      </c>
      <c r="T225" s="168">
        <f t="shared" si="33"/>
        <v>0</v>
      </c>
      <c r="U225" s="30"/>
      <c r="V225" s="30"/>
      <c r="W225" s="30"/>
      <c r="X225" s="30"/>
      <c r="Y225" s="30"/>
      <c r="Z225" s="30"/>
      <c r="AA225" s="30"/>
      <c r="AB225" s="30"/>
      <c r="AC225" s="30"/>
      <c r="AD225" s="30"/>
      <c r="AE225" s="30"/>
      <c r="AR225" s="169" t="s">
        <v>269</v>
      </c>
      <c r="AT225" s="169" t="s">
        <v>198</v>
      </c>
      <c r="AU225" s="169" t="s">
        <v>85</v>
      </c>
      <c r="AY225" s="14" t="s">
        <v>138</v>
      </c>
      <c r="BE225" s="100">
        <f t="shared" si="34"/>
        <v>0</v>
      </c>
      <c r="BF225" s="100">
        <f t="shared" si="35"/>
        <v>0</v>
      </c>
      <c r="BG225" s="100">
        <f t="shared" si="36"/>
        <v>0</v>
      </c>
      <c r="BH225" s="100">
        <f t="shared" si="37"/>
        <v>0</v>
      </c>
      <c r="BI225" s="100">
        <f t="shared" si="38"/>
        <v>0</v>
      </c>
      <c r="BJ225" s="14" t="s">
        <v>85</v>
      </c>
      <c r="BK225" s="100">
        <f t="shared" si="39"/>
        <v>0</v>
      </c>
      <c r="BL225" s="14" t="s">
        <v>207</v>
      </c>
      <c r="BM225" s="169" t="s">
        <v>450</v>
      </c>
    </row>
    <row r="226" spans="1:65" s="2" customFormat="1" ht="22.15" customHeight="1">
      <c r="A226" s="30"/>
      <c r="B226" s="156"/>
      <c r="C226" s="157" t="s">
        <v>451</v>
      </c>
      <c r="D226" s="157" t="s">
        <v>140</v>
      </c>
      <c r="E226" s="158" t="s">
        <v>452</v>
      </c>
      <c r="F226" s="159" t="s">
        <v>453</v>
      </c>
      <c r="G226" s="160" t="s">
        <v>353</v>
      </c>
      <c r="H226" s="181"/>
      <c r="I226" s="162"/>
      <c r="J226" s="163">
        <f t="shared" si="30"/>
        <v>0</v>
      </c>
      <c r="K226" s="164"/>
      <c r="L226" s="31"/>
      <c r="M226" s="165" t="s">
        <v>1</v>
      </c>
      <c r="N226" s="166" t="s">
        <v>39</v>
      </c>
      <c r="O226" s="59"/>
      <c r="P226" s="167">
        <f t="shared" si="31"/>
        <v>0</v>
      </c>
      <c r="Q226" s="167">
        <v>0</v>
      </c>
      <c r="R226" s="167">
        <f t="shared" si="32"/>
        <v>0</v>
      </c>
      <c r="S226" s="167">
        <v>0</v>
      </c>
      <c r="T226" s="168">
        <f t="shared" si="33"/>
        <v>0</v>
      </c>
      <c r="U226" s="30"/>
      <c r="V226" s="30"/>
      <c r="W226" s="30"/>
      <c r="X226" s="30"/>
      <c r="Y226" s="30"/>
      <c r="Z226" s="30"/>
      <c r="AA226" s="30"/>
      <c r="AB226" s="30"/>
      <c r="AC226" s="30"/>
      <c r="AD226" s="30"/>
      <c r="AE226" s="30"/>
      <c r="AR226" s="169" t="s">
        <v>207</v>
      </c>
      <c r="AT226" s="169" t="s">
        <v>140</v>
      </c>
      <c r="AU226" s="169" t="s">
        <v>85</v>
      </c>
      <c r="AY226" s="14" t="s">
        <v>138</v>
      </c>
      <c r="BE226" s="100">
        <f t="shared" si="34"/>
        <v>0</v>
      </c>
      <c r="BF226" s="100">
        <f t="shared" si="35"/>
        <v>0</v>
      </c>
      <c r="BG226" s="100">
        <f t="shared" si="36"/>
        <v>0</v>
      </c>
      <c r="BH226" s="100">
        <f t="shared" si="37"/>
        <v>0</v>
      </c>
      <c r="BI226" s="100">
        <f t="shared" si="38"/>
        <v>0</v>
      </c>
      <c r="BJ226" s="14" t="s">
        <v>85</v>
      </c>
      <c r="BK226" s="100">
        <f t="shared" si="39"/>
        <v>0</v>
      </c>
      <c r="BL226" s="14" t="s">
        <v>207</v>
      </c>
      <c r="BM226" s="169" t="s">
        <v>454</v>
      </c>
    </row>
    <row r="227" spans="1:65" s="12" customFormat="1" ht="22.9" customHeight="1">
      <c r="B227" s="143"/>
      <c r="D227" s="144" t="s">
        <v>72</v>
      </c>
      <c r="E227" s="154" t="s">
        <v>455</v>
      </c>
      <c r="F227" s="154" t="s">
        <v>456</v>
      </c>
      <c r="I227" s="146"/>
      <c r="J227" s="155">
        <f>BK227</f>
        <v>0</v>
      </c>
      <c r="L227" s="143"/>
      <c r="M227" s="148"/>
      <c r="N227" s="149"/>
      <c r="O227" s="149"/>
      <c r="P227" s="150">
        <f>SUM(P228:P240)</f>
        <v>0</v>
      </c>
      <c r="Q227" s="149"/>
      <c r="R227" s="150">
        <f>SUM(R228:R240)</f>
        <v>6.2801632199999995</v>
      </c>
      <c r="S227" s="149"/>
      <c r="T227" s="151">
        <f>SUM(T228:T240)</f>
        <v>0</v>
      </c>
      <c r="AR227" s="144" t="s">
        <v>85</v>
      </c>
      <c r="AT227" s="152" t="s">
        <v>72</v>
      </c>
      <c r="AU227" s="152" t="s">
        <v>80</v>
      </c>
      <c r="AY227" s="144" t="s">
        <v>138</v>
      </c>
      <c r="BK227" s="153">
        <f>SUM(BK228:BK240)</f>
        <v>0</v>
      </c>
    </row>
    <row r="228" spans="1:65" s="2" customFormat="1" ht="22.15" customHeight="1">
      <c r="A228" s="30"/>
      <c r="B228" s="156"/>
      <c r="C228" s="157" t="s">
        <v>457</v>
      </c>
      <c r="D228" s="157" t="s">
        <v>140</v>
      </c>
      <c r="E228" s="158" t="s">
        <v>458</v>
      </c>
      <c r="F228" s="159" t="s">
        <v>459</v>
      </c>
      <c r="G228" s="160" t="s">
        <v>168</v>
      </c>
      <c r="H228" s="161">
        <v>359.34</v>
      </c>
      <c r="I228" s="162"/>
      <c r="J228" s="163">
        <f t="shared" ref="J228:J240" si="40">ROUND(I228*H228,2)</f>
        <v>0</v>
      </c>
      <c r="K228" s="164"/>
      <c r="L228" s="31"/>
      <c r="M228" s="165" t="s">
        <v>1</v>
      </c>
      <c r="N228" s="166" t="s">
        <v>39</v>
      </c>
      <c r="O228" s="59"/>
      <c r="P228" s="167">
        <f t="shared" ref="P228:P240" si="41">O228*H228</f>
        <v>0</v>
      </c>
      <c r="Q228" s="167">
        <v>0</v>
      </c>
      <c r="R228" s="167">
        <f t="shared" ref="R228:R240" si="42">Q228*H228</f>
        <v>0</v>
      </c>
      <c r="S228" s="167">
        <v>0</v>
      </c>
      <c r="T228" s="168">
        <f t="shared" ref="T228:T240" si="43">S228*H228</f>
        <v>0</v>
      </c>
      <c r="U228" s="30"/>
      <c r="V228" s="30"/>
      <c r="W228" s="30"/>
      <c r="X228" s="30"/>
      <c r="Y228" s="30"/>
      <c r="Z228" s="30"/>
      <c r="AA228" s="30"/>
      <c r="AB228" s="30"/>
      <c r="AC228" s="30"/>
      <c r="AD228" s="30"/>
      <c r="AE228" s="30"/>
      <c r="AR228" s="169" t="s">
        <v>207</v>
      </c>
      <c r="AT228" s="169" t="s">
        <v>140</v>
      </c>
      <c r="AU228" s="169" t="s">
        <v>85</v>
      </c>
      <c r="AY228" s="14" t="s">
        <v>138</v>
      </c>
      <c r="BE228" s="100">
        <f t="shared" ref="BE228:BE240" si="44">IF(N228="základná",J228,0)</f>
        <v>0</v>
      </c>
      <c r="BF228" s="100">
        <f t="shared" ref="BF228:BF240" si="45">IF(N228="znížená",J228,0)</f>
        <v>0</v>
      </c>
      <c r="BG228" s="100">
        <f t="shared" ref="BG228:BG240" si="46">IF(N228="zákl. prenesená",J228,0)</f>
        <v>0</v>
      </c>
      <c r="BH228" s="100">
        <f t="shared" ref="BH228:BH240" si="47">IF(N228="zníž. prenesená",J228,0)</f>
        <v>0</v>
      </c>
      <c r="BI228" s="100">
        <f t="shared" ref="BI228:BI240" si="48">IF(N228="nulová",J228,0)</f>
        <v>0</v>
      </c>
      <c r="BJ228" s="14" t="s">
        <v>85</v>
      </c>
      <c r="BK228" s="100">
        <f t="shared" ref="BK228:BK240" si="49">ROUND(I228*H228,2)</f>
        <v>0</v>
      </c>
      <c r="BL228" s="14" t="s">
        <v>207</v>
      </c>
      <c r="BM228" s="169" t="s">
        <v>460</v>
      </c>
    </row>
    <row r="229" spans="1:65" s="2" customFormat="1" ht="22.15" customHeight="1">
      <c r="A229" s="30"/>
      <c r="B229" s="156"/>
      <c r="C229" s="170" t="s">
        <v>461</v>
      </c>
      <c r="D229" s="170" t="s">
        <v>198</v>
      </c>
      <c r="E229" s="171" t="s">
        <v>462</v>
      </c>
      <c r="F229" s="172" t="s">
        <v>463</v>
      </c>
      <c r="G229" s="173" t="s">
        <v>168</v>
      </c>
      <c r="H229" s="174">
        <v>183.26300000000001</v>
      </c>
      <c r="I229" s="175"/>
      <c r="J229" s="176">
        <f t="shared" si="40"/>
        <v>0</v>
      </c>
      <c r="K229" s="177"/>
      <c r="L229" s="178"/>
      <c r="M229" s="179" t="s">
        <v>1</v>
      </c>
      <c r="N229" s="180" t="s">
        <v>39</v>
      </c>
      <c r="O229" s="59"/>
      <c r="P229" s="167">
        <f t="shared" si="41"/>
        <v>0</v>
      </c>
      <c r="Q229" s="167">
        <v>1.35E-2</v>
      </c>
      <c r="R229" s="167">
        <f t="shared" si="42"/>
        <v>2.4740505000000002</v>
      </c>
      <c r="S229" s="167">
        <v>0</v>
      </c>
      <c r="T229" s="168">
        <f t="shared" si="43"/>
        <v>0</v>
      </c>
      <c r="U229" s="30"/>
      <c r="V229" s="30"/>
      <c r="W229" s="30"/>
      <c r="X229" s="30"/>
      <c r="Y229" s="30"/>
      <c r="Z229" s="30"/>
      <c r="AA229" s="30"/>
      <c r="AB229" s="30"/>
      <c r="AC229" s="30"/>
      <c r="AD229" s="30"/>
      <c r="AE229" s="30"/>
      <c r="AR229" s="169" t="s">
        <v>269</v>
      </c>
      <c r="AT229" s="169" t="s">
        <v>198</v>
      </c>
      <c r="AU229" s="169" t="s">
        <v>85</v>
      </c>
      <c r="AY229" s="14" t="s">
        <v>138</v>
      </c>
      <c r="BE229" s="100">
        <f t="shared" si="44"/>
        <v>0</v>
      </c>
      <c r="BF229" s="100">
        <f t="shared" si="45"/>
        <v>0</v>
      </c>
      <c r="BG229" s="100">
        <f t="shared" si="46"/>
        <v>0</v>
      </c>
      <c r="BH229" s="100">
        <f t="shared" si="47"/>
        <v>0</v>
      </c>
      <c r="BI229" s="100">
        <f t="shared" si="48"/>
        <v>0</v>
      </c>
      <c r="BJ229" s="14" t="s">
        <v>85</v>
      </c>
      <c r="BK229" s="100">
        <f t="shared" si="49"/>
        <v>0</v>
      </c>
      <c r="BL229" s="14" t="s">
        <v>207</v>
      </c>
      <c r="BM229" s="169" t="s">
        <v>464</v>
      </c>
    </row>
    <row r="230" spans="1:65" s="2" customFormat="1" ht="22.15" customHeight="1">
      <c r="A230" s="30"/>
      <c r="B230" s="156"/>
      <c r="C230" s="170" t="s">
        <v>465</v>
      </c>
      <c r="D230" s="170" t="s">
        <v>198</v>
      </c>
      <c r="E230" s="171" t="s">
        <v>466</v>
      </c>
      <c r="F230" s="172" t="s">
        <v>467</v>
      </c>
      <c r="G230" s="173" t="s">
        <v>168</v>
      </c>
      <c r="H230" s="174">
        <v>183.26300000000001</v>
      </c>
      <c r="I230" s="175"/>
      <c r="J230" s="176">
        <f t="shared" si="40"/>
        <v>0</v>
      </c>
      <c r="K230" s="177"/>
      <c r="L230" s="178"/>
      <c r="M230" s="179" t="s">
        <v>1</v>
      </c>
      <c r="N230" s="180" t="s">
        <v>39</v>
      </c>
      <c r="O230" s="59"/>
      <c r="P230" s="167">
        <f t="shared" si="41"/>
        <v>0</v>
      </c>
      <c r="Q230" s="167">
        <v>1.2E-2</v>
      </c>
      <c r="R230" s="167">
        <f t="shared" si="42"/>
        <v>2.1991559999999999</v>
      </c>
      <c r="S230" s="167">
        <v>0</v>
      </c>
      <c r="T230" s="168">
        <f t="shared" si="43"/>
        <v>0</v>
      </c>
      <c r="U230" s="30"/>
      <c r="V230" s="30"/>
      <c r="W230" s="30"/>
      <c r="X230" s="30"/>
      <c r="Y230" s="30"/>
      <c r="Z230" s="30"/>
      <c r="AA230" s="30"/>
      <c r="AB230" s="30"/>
      <c r="AC230" s="30"/>
      <c r="AD230" s="30"/>
      <c r="AE230" s="30"/>
      <c r="AR230" s="169" t="s">
        <v>269</v>
      </c>
      <c r="AT230" s="169" t="s">
        <v>198</v>
      </c>
      <c r="AU230" s="169" t="s">
        <v>85</v>
      </c>
      <c r="AY230" s="14" t="s">
        <v>138</v>
      </c>
      <c r="BE230" s="100">
        <f t="shared" si="44"/>
        <v>0</v>
      </c>
      <c r="BF230" s="100">
        <f t="shared" si="45"/>
        <v>0</v>
      </c>
      <c r="BG230" s="100">
        <f t="shared" si="46"/>
        <v>0</v>
      </c>
      <c r="BH230" s="100">
        <f t="shared" si="47"/>
        <v>0</v>
      </c>
      <c r="BI230" s="100">
        <f t="shared" si="48"/>
        <v>0</v>
      </c>
      <c r="BJ230" s="14" t="s">
        <v>85</v>
      </c>
      <c r="BK230" s="100">
        <f t="shared" si="49"/>
        <v>0</v>
      </c>
      <c r="BL230" s="14" t="s">
        <v>207</v>
      </c>
      <c r="BM230" s="169" t="s">
        <v>468</v>
      </c>
    </row>
    <row r="231" spans="1:65" s="2" customFormat="1" ht="22.15" customHeight="1">
      <c r="A231" s="30"/>
      <c r="B231" s="156"/>
      <c r="C231" s="157" t="s">
        <v>469</v>
      </c>
      <c r="D231" s="157" t="s">
        <v>140</v>
      </c>
      <c r="E231" s="158" t="s">
        <v>470</v>
      </c>
      <c r="F231" s="159" t="s">
        <v>471</v>
      </c>
      <c r="G231" s="160" t="s">
        <v>168</v>
      </c>
      <c r="H231" s="161">
        <v>41.1</v>
      </c>
      <c r="I231" s="162"/>
      <c r="J231" s="163">
        <f t="shared" si="40"/>
        <v>0</v>
      </c>
      <c r="K231" s="164"/>
      <c r="L231" s="31"/>
      <c r="M231" s="165" t="s">
        <v>1</v>
      </c>
      <c r="N231" s="166" t="s">
        <v>39</v>
      </c>
      <c r="O231" s="59"/>
      <c r="P231" s="167">
        <f t="shared" si="41"/>
        <v>0</v>
      </c>
      <c r="Q231" s="167">
        <v>3.5000000000000001E-3</v>
      </c>
      <c r="R231" s="167">
        <f t="shared" si="42"/>
        <v>0.14385000000000001</v>
      </c>
      <c r="S231" s="167">
        <v>0</v>
      </c>
      <c r="T231" s="168">
        <f t="shared" si="43"/>
        <v>0</v>
      </c>
      <c r="U231" s="30"/>
      <c r="V231" s="30"/>
      <c r="W231" s="30"/>
      <c r="X231" s="30"/>
      <c r="Y231" s="30"/>
      <c r="Z231" s="30"/>
      <c r="AA231" s="30"/>
      <c r="AB231" s="30"/>
      <c r="AC231" s="30"/>
      <c r="AD231" s="30"/>
      <c r="AE231" s="30"/>
      <c r="AR231" s="169" t="s">
        <v>207</v>
      </c>
      <c r="AT231" s="169" t="s">
        <v>140</v>
      </c>
      <c r="AU231" s="169" t="s">
        <v>85</v>
      </c>
      <c r="AY231" s="14" t="s">
        <v>138</v>
      </c>
      <c r="BE231" s="100">
        <f t="shared" si="44"/>
        <v>0</v>
      </c>
      <c r="BF231" s="100">
        <f t="shared" si="45"/>
        <v>0</v>
      </c>
      <c r="BG231" s="100">
        <f t="shared" si="46"/>
        <v>0</v>
      </c>
      <c r="BH231" s="100">
        <f t="shared" si="47"/>
        <v>0</v>
      </c>
      <c r="BI231" s="100">
        <f t="shared" si="48"/>
        <v>0</v>
      </c>
      <c r="BJ231" s="14" t="s">
        <v>85</v>
      </c>
      <c r="BK231" s="100">
        <f t="shared" si="49"/>
        <v>0</v>
      </c>
      <c r="BL231" s="14" t="s">
        <v>207</v>
      </c>
      <c r="BM231" s="169" t="s">
        <v>472</v>
      </c>
    </row>
    <row r="232" spans="1:65" s="2" customFormat="1" ht="22.15" customHeight="1">
      <c r="A232" s="30"/>
      <c r="B232" s="156"/>
      <c r="C232" s="170" t="s">
        <v>473</v>
      </c>
      <c r="D232" s="170" t="s">
        <v>198</v>
      </c>
      <c r="E232" s="171" t="s">
        <v>474</v>
      </c>
      <c r="F232" s="172" t="s">
        <v>475</v>
      </c>
      <c r="G232" s="173" t="s">
        <v>168</v>
      </c>
      <c r="H232" s="174">
        <v>41.921999999999997</v>
      </c>
      <c r="I232" s="175"/>
      <c r="J232" s="176">
        <f t="shared" si="40"/>
        <v>0</v>
      </c>
      <c r="K232" s="177"/>
      <c r="L232" s="178"/>
      <c r="M232" s="179" t="s">
        <v>1</v>
      </c>
      <c r="N232" s="180" t="s">
        <v>39</v>
      </c>
      <c r="O232" s="59"/>
      <c r="P232" s="167">
        <f t="shared" si="41"/>
        <v>0</v>
      </c>
      <c r="Q232" s="167">
        <v>5.5500000000000002E-3</v>
      </c>
      <c r="R232" s="167">
        <f t="shared" si="42"/>
        <v>0.23266709999999999</v>
      </c>
      <c r="S232" s="167">
        <v>0</v>
      </c>
      <c r="T232" s="168">
        <f t="shared" si="43"/>
        <v>0</v>
      </c>
      <c r="U232" s="30"/>
      <c r="V232" s="30"/>
      <c r="W232" s="30"/>
      <c r="X232" s="30"/>
      <c r="Y232" s="30"/>
      <c r="Z232" s="30"/>
      <c r="AA232" s="30"/>
      <c r="AB232" s="30"/>
      <c r="AC232" s="30"/>
      <c r="AD232" s="30"/>
      <c r="AE232" s="30"/>
      <c r="AR232" s="169" t="s">
        <v>269</v>
      </c>
      <c r="AT232" s="169" t="s">
        <v>198</v>
      </c>
      <c r="AU232" s="169" t="s">
        <v>85</v>
      </c>
      <c r="AY232" s="14" t="s">
        <v>138</v>
      </c>
      <c r="BE232" s="100">
        <f t="shared" si="44"/>
        <v>0</v>
      </c>
      <c r="BF232" s="100">
        <f t="shared" si="45"/>
        <v>0</v>
      </c>
      <c r="BG232" s="100">
        <f t="shared" si="46"/>
        <v>0</v>
      </c>
      <c r="BH232" s="100">
        <f t="shared" si="47"/>
        <v>0</v>
      </c>
      <c r="BI232" s="100">
        <f t="shared" si="48"/>
        <v>0</v>
      </c>
      <c r="BJ232" s="14" t="s">
        <v>85</v>
      </c>
      <c r="BK232" s="100">
        <f t="shared" si="49"/>
        <v>0</v>
      </c>
      <c r="BL232" s="14" t="s">
        <v>207</v>
      </c>
      <c r="BM232" s="169" t="s">
        <v>476</v>
      </c>
    </row>
    <row r="233" spans="1:65" s="2" customFormat="1" ht="22.15" customHeight="1">
      <c r="A233" s="30"/>
      <c r="B233" s="156"/>
      <c r="C233" s="157" t="s">
        <v>477</v>
      </c>
      <c r="D233" s="157" t="s">
        <v>140</v>
      </c>
      <c r="E233" s="158" t="s">
        <v>478</v>
      </c>
      <c r="F233" s="159" t="s">
        <v>479</v>
      </c>
      <c r="G233" s="160" t="s">
        <v>168</v>
      </c>
      <c r="H233" s="161">
        <v>118.518</v>
      </c>
      <c r="I233" s="162"/>
      <c r="J233" s="163">
        <f t="shared" si="40"/>
        <v>0</v>
      </c>
      <c r="K233" s="164"/>
      <c r="L233" s="31"/>
      <c r="M233" s="165" t="s">
        <v>1</v>
      </c>
      <c r="N233" s="166" t="s">
        <v>39</v>
      </c>
      <c r="O233" s="59"/>
      <c r="P233" s="167">
        <f t="shared" si="41"/>
        <v>0</v>
      </c>
      <c r="Q233" s="167">
        <v>0</v>
      </c>
      <c r="R233" s="167">
        <f t="shared" si="42"/>
        <v>0</v>
      </c>
      <c r="S233" s="167">
        <v>0</v>
      </c>
      <c r="T233" s="168">
        <f t="shared" si="43"/>
        <v>0</v>
      </c>
      <c r="U233" s="30"/>
      <c r="V233" s="30"/>
      <c r="W233" s="30"/>
      <c r="X233" s="30"/>
      <c r="Y233" s="30"/>
      <c r="Z233" s="30"/>
      <c r="AA233" s="30"/>
      <c r="AB233" s="30"/>
      <c r="AC233" s="30"/>
      <c r="AD233" s="30"/>
      <c r="AE233" s="30"/>
      <c r="AR233" s="169" t="s">
        <v>207</v>
      </c>
      <c r="AT233" s="169" t="s">
        <v>140</v>
      </c>
      <c r="AU233" s="169" t="s">
        <v>85</v>
      </c>
      <c r="AY233" s="14" t="s">
        <v>138</v>
      </c>
      <c r="BE233" s="100">
        <f t="shared" si="44"/>
        <v>0</v>
      </c>
      <c r="BF233" s="100">
        <f t="shared" si="45"/>
        <v>0</v>
      </c>
      <c r="BG233" s="100">
        <f t="shared" si="46"/>
        <v>0</v>
      </c>
      <c r="BH233" s="100">
        <f t="shared" si="47"/>
        <v>0</v>
      </c>
      <c r="BI233" s="100">
        <f t="shared" si="48"/>
        <v>0</v>
      </c>
      <c r="BJ233" s="14" t="s">
        <v>85</v>
      </c>
      <c r="BK233" s="100">
        <f t="shared" si="49"/>
        <v>0</v>
      </c>
      <c r="BL233" s="14" t="s">
        <v>207</v>
      </c>
      <c r="BM233" s="169" t="s">
        <v>480</v>
      </c>
    </row>
    <row r="234" spans="1:65" s="2" customFormat="1" ht="22.15" customHeight="1">
      <c r="A234" s="30"/>
      <c r="B234" s="156"/>
      <c r="C234" s="170" t="s">
        <v>481</v>
      </c>
      <c r="D234" s="170" t="s">
        <v>198</v>
      </c>
      <c r="E234" s="171" t="s">
        <v>482</v>
      </c>
      <c r="F234" s="172" t="s">
        <v>483</v>
      </c>
      <c r="G234" s="173" t="s">
        <v>143</v>
      </c>
      <c r="H234" s="174">
        <v>7.2530000000000001</v>
      </c>
      <c r="I234" s="175"/>
      <c r="J234" s="176">
        <f t="shared" si="40"/>
        <v>0</v>
      </c>
      <c r="K234" s="177"/>
      <c r="L234" s="178"/>
      <c r="M234" s="179" t="s">
        <v>1</v>
      </c>
      <c r="N234" s="180" t="s">
        <v>39</v>
      </c>
      <c r="O234" s="59"/>
      <c r="P234" s="167">
        <f t="shared" si="41"/>
        <v>0</v>
      </c>
      <c r="Q234" s="167">
        <v>2.4500000000000001E-2</v>
      </c>
      <c r="R234" s="167">
        <f t="shared" si="42"/>
        <v>0.17769850000000001</v>
      </c>
      <c r="S234" s="167">
        <v>0</v>
      </c>
      <c r="T234" s="168">
        <f t="shared" si="43"/>
        <v>0</v>
      </c>
      <c r="U234" s="30"/>
      <c r="V234" s="30"/>
      <c r="W234" s="30"/>
      <c r="X234" s="30"/>
      <c r="Y234" s="30"/>
      <c r="Z234" s="30"/>
      <c r="AA234" s="30"/>
      <c r="AB234" s="30"/>
      <c r="AC234" s="30"/>
      <c r="AD234" s="30"/>
      <c r="AE234" s="30"/>
      <c r="AR234" s="169" t="s">
        <v>269</v>
      </c>
      <c r="AT234" s="169" t="s">
        <v>198</v>
      </c>
      <c r="AU234" s="169" t="s">
        <v>85</v>
      </c>
      <c r="AY234" s="14" t="s">
        <v>138</v>
      </c>
      <c r="BE234" s="100">
        <f t="shared" si="44"/>
        <v>0</v>
      </c>
      <c r="BF234" s="100">
        <f t="shared" si="45"/>
        <v>0</v>
      </c>
      <c r="BG234" s="100">
        <f t="shared" si="46"/>
        <v>0</v>
      </c>
      <c r="BH234" s="100">
        <f t="shared" si="47"/>
        <v>0</v>
      </c>
      <c r="BI234" s="100">
        <f t="shared" si="48"/>
        <v>0</v>
      </c>
      <c r="BJ234" s="14" t="s">
        <v>85</v>
      </c>
      <c r="BK234" s="100">
        <f t="shared" si="49"/>
        <v>0</v>
      </c>
      <c r="BL234" s="14" t="s">
        <v>207</v>
      </c>
      <c r="BM234" s="169" t="s">
        <v>484</v>
      </c>
    </row>
    <row r="235" spans="1:65" s="2" customFormat="1" ht="30" customHeight="1">
      <c r="A235" s="30"/>
      <c r="B235" s="156"/>
      <c r="C235" s="157" t="s">
        <v>485</v>
      </c>
      <c r="D235" s="157" t="s">
        <v>140</v>
      </c>
      <c r="E235" s="158" t="s">
        <v>486</v>
      </c>
      <c r="F235" s="159" t="s">
        <v>487</v>
      </c>
      <c r="G235" s="160" t="s">
        <v>168</v>
      </c>
      <c r="H235" s="161">
        <v>118.518</v>
      </c>
      <c r="I235" s="162"/>
      <c r="J235" s="163">
        <f t="shared" si="40"/>
        <v>0</v>
      </c>
      <c r="K235" s="164"/>
      <c r="L235" s="31"/>
      <c r="M235" s="165" t="s">
        <v>1</v>
      </c>
      <c r="N235" s="166" t="s">
        <v>39</v>
      </c>
      <c r="O235" s="59"/>
      <c r="P235" s="167">
        <f t="shared" si="41"/>
        <v>0</v>
      </c>
      <c r="Q235" s="167">
        <v>1.2E-4</v>
      </c>
      <c r="R235" s="167">
        <f t="shared" si="42"/>
        <v>1.4222160000000001E-2</v>
      </c>
      <c r="S235" s="167">
        <v>0</v>
      </c>
      <c r="T235" s="168">
        <f t="shared" si="43"/>
        <v>0</v>
      </c>
      <c r="U235" s="30"/>
      <c r="V235" s="30"/>
      <c r="W235" s="30"/>
      <c r="X235" s="30"/>
      <c r="Y235" s="30"/>
      <c r="Z235" s="30"/>
      <c r="AA235" s="30"/>
      <c r="AB235" s="30"/>
      <c r="AC235" s="30"/>
      <c r="AD235" s="30"/>
      <c r="AE235" s="30"/>
      <c r="AR235" s="169" t="s">
        <v>207</v>
      </c>
      <c r="AT235" s="169" t="s">
        <v>140</v>
      </c>
      <c r="AU235" s="169" t="s">
        <v>85</v>
      </c>
      <c r="AY235" s="14" t="s">
        <v>138</v>
      </c>
      <c r="BE235" s="100">
        <f t="shared" si="44"/>
        <v>0</v>
      </c>
      <c r="BF235" s="100">
        <f t="shared" si="45"/>
        <v>0</v>
      </c>
      <c r="BG235" s="100">
        <f t="shared" si="46"/>
        <v>0</v>
      </c>
      <c r="BH235" s="100">
        <f t="shared" si="47"/>
        <v>0</v>
      </c>
      <c r="BI235" s="100">
        <f t="shared" si="48"/>
        <v>0</v>
      </c>
      <c r="BJ235" s="14" t="s">
        <v>85</v>
      </c>
      <c r="BK235" s="100">
        <f t="shared" si="49"/>
        <v>0</v>
      </c>
      <c r="BL235" s="14" t="s">
        <v>207</v>
      </c>
      <c r="BM235" s="169" t="s">
        <v>488</v>
      </c>
    </row>
    <row r="236" spans="1:65" s="2" customFormat="1" ht="22.15" customHeight="1">
      <c r="A236" s="30"/>
      <c r="B236" s="156"/>
      <c r="C236" s="170" t="s">
        <v>489</v>
      </c>
      <c r="D236" s="170" t="s">
        <v>198</v>
      </c>
      <c r="E236" s="171" t="s">
        <v>490</v>
      </c>
      <c r="F236" s="172" t="s">
        <v>491</v>
      </c>
      <c r="G236" s="173" t="s">
        <v>168</v>
      </c>
      <c r="H236" s="174">
        <v>120.88800000000001</v>
      </c>
      <c r="I236" s="175"/>
      <c r="J236" s="176">
        <f t="shared" si="40"/>
        <v>0</v>
      </c>
      <c r="K236" s="177"/>
      <c r="L236" s="178"/>
      <c r="M236" s="179" t="s">
        <v>1</v>
      </c>
      <c r="N236" s="180" t="s">
        <v>39</v>
      </c>
      <c r="O236" s="59"/>
      <c r="P236" s="167">
        <f t="shared" si="41"/>
        <v>0</v>
      </c>
      <c r="Q236" s="167">
        <v>4.62E-3</v>
      </c>
      <c r="R236" s="167">
        <f t="shared" si="42"/>
        <v>0.55850255999999998</v>
      </c>
      <c r="S236" s="167">
        <v>0</v>
      </c>
      <c r="T236" s="168">
        <f t="shared" si="43"/>
        <v>0</v>
      </c>
      <c r="U236" s="30"/>
      <c r="V236" s="30"/>
      <c r="W236" s="30"/>
      <c r="X236" s="30"/>
      <c r="Y236" s="30"/>
      <c r="Z236" s="30"/>
      <c r="AA236" s="30"/>
      <c r="AB236" s="30"/>
      <c r="AC236" s="30"/>
      <c r="AD236" s="30"/>
      <c r="AE236" s="30"/>
      <c r="AR236" s="169" t="s">
        <v>269</v>
      </c>
      <c r="AT236" s="169" t="s">
        <v>198</v>
      </c>
      <c r="AU236" s="169" t="s">
        <v>85</v>
      </c>
      <c r="AY236" s="14" t="s">
        <v>138</v>
      </c>
      <c r="BE236" s="100">
        <f t="shared" si="44"/>
        <v>0</v>
      </c>
      <c r="BF236" s="100">
        <f t="shared" si="45"/>
        <v>0</v>
      </c>
      <c r="BG236" s="100">
        <f t="shared" si="46"/>
        <v>0</v>
      </c>
      <c r="BH236" s="100">
        <f t="shared" si="47"/>
        <v>0</v>
      </c>
      <c r="BI236" s="100">
        <f t="shared" si="48"/>
        <v>0</v>
      </c>
      <c r="BJ236" s="14" t="s">
        <v>85</v>
      </c>
      <c r="BK236" s="100">
        <f t="shared" si="49"/>
        <v>0</v>
      </c>
      <c r="BL236" s="14" t="s">
        <v>207</v>
      </c>
      <c r="BM236" s="169" t="s">
        <v>492</v>
      </c>
    </row>
    <row r="237" spans="1:65" s="2" customFormat="1" ht="22.15" customHeight="1">
      <c r="A237" s="30"/>
      <c r="B237" s="156"/>
      <c r="C237" s="170" t="s">
        <v>493</v>
      </c>
      <c r="D237" s="170" t="s">
        <v>198</v>
      </c>
      <c r="E237" s="171" t="s">
        <v>494</v>
      </c>
      <c r="F237" s="172" t="s">
        <v>495</v>
      </c>
      <c r="G237" s="173" t="s">
        <v>168</v>
      </c>
      <c r="H237" s="174">
        <v>120.88800000000001</v>
      </c>
      <c r="I237" s="175"/>
      <c r="J237" s="176">
        <f t="shared" si="40"/>
        <v>0</v>
      </c>
      <c r="K237" s="177"/>
      <c r="L237" s="178"/>
      <c r="M237" s="179" t="s">
        <v>1</v>
      </c>
      <c r="N237" s="180" t="s">
        <v>39</v>
      </c>
      <c r="O237" s="59"/>
      <c r="P237" s="167">
        <f t="shared" si="41"/>
        <v>0</v>
      </c>
      <c r="Q237" s="167">
        <v>3.3E-3</v>
      </c>
      <c r="R237" s="167">
        <f t="shared" si="42"/>
        <v>0.39893040000000002</v>
      </c>
      <c r="S237" s="167">
        <v>0</v>
      </c>
      <c r="T237" s="168">
        <f t="shared" si="43"/>
        <v>0</v>
      </c>
      <c r="U237" s="30"/>
      <c r="V237" s="30"/>
      <c r="W237" s="30"/>
      <c r="X237" s="30"/>
      <c r="Y237" s="30"/>
      <c r="Z237" s="30"/>
      <c r="AA237" s="30"/>
      <c r="AB237" s="30"/>
      <c r="AC237" s="30"/>
      <c r="AD237" s="30"/>
      <c r="AE237" s="30"/>
      <c r="AR237" s="169" t="s">
        <v>269</v>
      </c>
      <c r="AT237" s="169" t="s">
        <v>198</v>
      </c>
      <c r="AU237" s="169" t="s">
        <v>85</v>
      </c>
      <c r="AY237" s="14" t="s">
        <v>138</v>
      </c>
      <c r="BE237" s="100">
        <f t="shared" si="44"/>
        <v>0</v>
      </c>
      <c r="BF237" s="100">
        <f t="shared" si="45"/>
        <v>0</v>
      </c>
      <c r="BG237" s="100">
        <f t="shared" si="46"/>
        <v>0</v>
      </c>
      <c r="BH237" s="100">
        <f t="shared" si="47"/>
        <v>0</v>
      </c>
      <c r="BI237" s="100">
        <f t="shared" si="48"/>
        <v>0</v>
      </c>
      <c r="BJ237" s="14" t="s">
        <v>85</v>
      </c>
      <c r="BK237" s="100">
        <f t="shared" si="49"/>
        <v>0</v>
      </c>
      <c r="BL237" s="14" t="s">
        <v>207</v>
      </c>
      <c r="BM237" s="169" t="s">
        <v>496</v>
      </c>
    </row>
    <row r="238" spans="1:65" s="2" customFormat="1" ht="22.15" customHeight="1">
      <c r="A238" s="30"/>
      <c r="B238" s="156"/>
      <c r="C238" s="157" t="s">
        <v>497</v>
      </c>
      <c r="D238" s="157" t="s">
        <v>140</v>
      </c>
      <c r="E238" s="158" t="s">
        <v>498</v>
      </c>
      <c r="F238" s="159" t="s">
        <v>499</v>
      </c>
      <c r="G238" s="160" t="s">
        <v>168</v>
      </c>
      <c r="H238" s="161">
        <v>14.663</v>
      </c>
      <c r="I238" s="162"/>
      <c r="J238" s="163">
        <f t="shared" si="40"/>
        <v>0</v>
      </c>
      <c r="K238" s="164"/>
      <c r="L238" s="31"/>
      <c r="M238" s="165" t="s">
        <v>1</v>
      </c>
      <c r="N238" s="166" t="s">
        <v>39</v>
      </c>
      <c r="O238" s="59"/>
      <c r="P238" s="167">
        <f t="shared" si="41"/>
        <v>0</v>
      </c>
      <c r="Q238" s="167">
        <v>4.0000000000000001E-3</v>
      </c>
      <c r="R238" s="167">
        <f t="shared" si="42"/>
        <v>5.8652000000000003E-2</v>
      </c>
      <c r="S238" s="167">
        <v>0</v>
      </c>
      <c r="T238" s="168">
        <f t="shared" si="43"/>
        <v>0</v>
      </c>
      <c r="U238" s="30"/>
      <c r="V238" s="30"/>
      <c r="W238" s="30"/>
      <c r="X238" s="30"/>
      <c r="Y238" s="30"/>
      <c r="Z238" s="30"/>
      <c r="AA238" s="30"/>
      <c r="AB238" s="30"/>
      <c r="AC238" s="30"/>
      <c r="AD238" s="30"/>
      <c r="AE238" s="30"/>
      <c r="AR238" s="169" t="s">
        <v>207</v>
      </c>
      <c r="AT238" s="169" t="s">
        <v>140</v>
      </c>
      <c r="AU238" s="169" t="s">
        <v>85</v>
      </c>
      <c r="AY238" s="14" t="s">
        <v>138</v>
      </c>
      <c r="BE238" s="100">
        <f t="shared" si="44"/>
        <v>0</v>
      </c>
      <c r="BF238" s="100">
        <f t="shared" si="45"/>
        <v>0</v>
      </c>
      <c r="BG238" s="100">
        <f t="shared" si="46"/>
        <v>0</v>
      </c>
      <c r="BH238" s="100">
        <f t="shared" si="47"/>
        <v>0</v>
      </c>
      <c r="BI238" s="100">
        <f t="shared" si="48"/>
        <v>0</v>
      </c>
      <c r="BJ238" s="14" t="s">
        <v>85</v>
      </c>
      <c r="BK238" s="100">
        <f t="shared" si="49"/>
        <v>0</v>
      </c>
      <c r="BL238" s="14" t="s">
        <v>207</v>
      </c>
      <c r="BM238" s="169" t="s">
        <v>500</v>
      </c>
    </row>
    <row r="239" spans="1:65" s="2" customFormat="1" ht="22.15" customHeight="1">
      <c r="A239" s="30"/>
      <c r="B239" s="156"/>
      <c r="C239" s="170" t="s">
        <v>501</v>
      </c>
      <c r="D239" s="170" t="s">
        <v>198</v>
      </c>
      <c r="E239" s="171" t="s">
        <v>502</v>
      </c>
      <c r="F239" s="172" t="s">
        <v>503</v>
      </c>
      <c r="G239" s="173" t="s">
        <v>168</v>
      </c>
      <c r="H239" s="174">
        <v>14.956</v>
      </c>
      <c r="I239" s="175"/>
      <c r="J239" s="176">
        <f t="shared" si="40"/>
        <v>0</v>
      </c>
      <c r="K239" s="177"/>
      <c r="L239" s="178"/>
      <c r="M239" s="179" t="s">
        <v>1</v>
      </c>
      <c r="N239" s="180" t="s">
        <v>39</v>
      </c>
      <c r="O239" s="59"/>
      <c r="P239" s="167">
        <f t="shared" si="41"/>
        <v>0</v>
      </c>
      <c r="Q239" s="167">
        <v>1.5E-3</v>
      </c>
      <c r="R239" s="167">
        <f t="shared" si="42"/>
        <v>2.2433999999999999E-2</v>
      </c>
      <c r="S239" s="167">
        <v>0</v>
      </c>
      <c r="T239" s="168">
        <f t="shared" si="43"/>
        <v>0</v>
      </c>
      <c r="U239" s="30"/>
      <c r="V239" s="30"/>
      <c r="W239" s="30"/>
      <c r="X239" s="30"/>
      <c r="Y239" s="30"/>
      <c r="Z239" s="30"/>
      <c r="AA239" s="30"/>
      <c r="AB239" s="30"/>
      <c r="AC239" s="30"/>
      <c r="AD239" s="30"/>
      <c r="AE239" s="30"/>
      <c r="AR239" s="169" t="s">
        <v>269</v>
      </c>
      <c r="AT239" s="169" t="s">
        <v>198</v>
      </c>
      <c r="AU239" s="169" t="s">
        <v>85</v>
      </c>
      <c r="AY239" s="14" t="s">
        <v>138</v>
      </c>
      <c r="BE239" s="100">
        <f t="shared" si="44"/>
        <v>0</v>
      </c>
      <c r="BF239" s="100">
        <f t="shared" si="45"/>
        <v>0</v>
      </c>
      <c r="BG239" s="100">
        <f t="shared" si="46"/>
        <v>0</v>
      </c>
      <c r="BH239" s="100">
        <f t="shared" si="47"/>
        <v>0</v>
      </c>
      <c r="BI239" s="100">
        <f t="shared" si="48"/>
        <v>0</v>
      </c>
      <c r="BJ239" s="14" t="s">
        <v>85</v>
      </c>
      <c r="BK239" s="100">
        <f t="shared" si="49"/>
        <v>0</v>
      </c>
      <c r="BL239" s="14" t="s">
        <v>207</v>
      </c>
      <c r="BM239" s="169" t="s">
        <v>504</v>
      </c>
    </row>
    <row r="240" spans="1:65" s="2" customFormat="1" ht="22.15" customHeight="1">
      <c r="A240" s="30"/>
      <c r="B240" s="156"/>
      <c r="C240" s="157" t="s">
        <v>505</v>
      </c>
      <c r="D240" s="157" t="s">
        <v>140</v>
      </c>
      <c r="E240" s="158" t="s">
        <v>506</v>
      </c>
      <c r="F240" s="159" t="s">
        <v>507</v>
      </c>
      <c r="G240" s="160" t="s">
        <v>353</v>
      </c>
      <c r="H240" s="181"/>
      <c r="I240" s="162"/>
      <c r="J240" s="163">
        <f t="shared" si="40"/>
        <v>0</v>
      </c>
      <c r="K240" s="164"/>
      <c r="L240" s="31"/>
      <c r="M240" s="165" t="s">
        <v>1</v>
      </c>
      <c r="N240" s="166" t="s">
        <v>39</v>
      </c>
      <c r="O240" s="59"/>
      <c r="P240" s="167">
        <f t="shared" si="41"/>
        <v>0</v>
      </c>
      <c r="Q240" s="167">
        <v>0</v>
      </c>
      <c r="R240" s="167">
        <f t="shared" si="42"/>
        <v>0</v>
      </c>
      <c r="S240" s="167">
        <v>0</v>
      </c>
      <c r="T240" s="168">
        <f t="shared" si="43"/>
        <v>0</v>
      </c>
      <c r="U240" s="30"/>
      <c r="V240" s="30"/>
      <c r="W240" s="30"/>
      <c r="X240" s="30"/>
      <c r="Y240" s="30"/>
      <c r="Z240" s="30"/>
      <c r="AA240" s="30"/>
      <c r="AB240" s="30"/>
      <c r="AC240" s="30"/>
      <c r="AD240" s="30"/>
      <c r="AE240" s="30"/>
      <c r="AR240" s="169" t="s">
        <v>207</v>
      </c>
      <c r="AT240" s="169" t="s">
        <v>140</v>
      </c>
      <c r="AU240" s="169" t="s">
        <v>85</v>
      </c>
      <c r="AY240" s="14" t="s">
        <v>138</v>
      </c>
      <c r="BE240" s="100">
        <f t="shared" si="44"/>
        <v>0</v>
      </c>
      <c r="BF240" s="100">
        <f t="shared" si="45"/>
        <v>0</v>
      </c>
      <c r="BG240" s="100">
        <f t="shared" si="46"/>
        <v>0</v>
      </c>
      <c r="BH240" s="100">
        <f t="shared" si="47"/>
        <v>0</v>
      </c>
      <c r="BI240" s="100">
        <f t="shared" si="48"/>
        <v>0</v>
      </c>
      <c r="BJ240" s="14" t="s">
        <v>85</v>
      </c>
      <c r="BK240" s="100">
        <f t="shared" si="49"/>
        <v>0</v>
      </c>
      <c r="BL240" s="14" t="s">
        <v>207</v>
      </c>
      <c r="BM240" s="169" t="s">
        <v>508</v>
      </c>
    </row>
    <row r="241" spans="1:65" s="12" customFormat="1" ht="22.9" customHeight="1">
      <c r="B241" s="143"/>
      <c r="D241" s="144" t="s">
        <v>72</v>
      </c>
      <c r="E241" s="154" t="s">
        <v>509</v>
      </c>
      <c r="F241" s="154" t="s">
        <v>510</v>
      </c>
      <c r="I241" s="146"/>
      <c r="J241" s="155">
        <f>BK241</f>
        <v>0</v>
      </c>
      <c r="L241" s="143"/>
      <c r="M241" s="148"/>
      <c r="N241" s="149"/>
      <c r="O241" s="149"/>
      <c r="P241" s="150">
        <f>SUM(P242:P247)</f>
        <v>0</v>
      </c>
      <c r="Q241" s="149"/>
      <c r="R241" s="150">
        <f>SUM(R242:R247)</f>
        <v>0.91229640000000012</v>
      </c>
      <c r="S241" s="149"/>
      <c r="T241" s="151">
        <f>SUM(T242:T247)</f>
        <v>0.66437000000000002</v>
      </c>
      <c r="AR241" s="144" t="s">
        <v>85</v>
      </c>
      <c r="AT241" s="152" t="s">
        <v>72</v>
      </c>
      <c r="AU241" s="152" t="s">
        <v>80</v>
      </c>
      <c r="AY241" s="144" t="s">
        <v>138</v>
      </c>
      <c r="BK241" s="153">
        <f>SUM(BK242:BK247)</f>
        <v>0</v>
      </c>
    </row>
    <row r="242" spans="1:65" s="2" customFormat="1" ht="30" customHeight="1">
      <c r="A242" s="30"/>
      <c r="B242" s="156"/>
      <c r="C242" s="157" t="s">
        <v>511</v>
      </c>
      <c r="D242" s="157" t="s">
        <v>140</v>
      </c>
      <c r="E242" s="158" t="s">
        <v>512</v>
      </c>
      <c r="F242" s="159" t="s">
        <v>513</v>
      </c>
      <c r="G242" s="160" t="s">
        <v>168</v>
      </c>
      <c r="H242" s="161">
        <v>47.454999999999998</v>
      </c>
      <c r="I242" s="162"/>
      <c r="J242" s="163">
        <f t="shared" ref="J242:J247" si="50">ROUND(I242*H242,2)</f>
        <v>0</v>
      </c>
      <c r="K242" s="164"/>
      <c r="L242" s="31"/>
      <c r="M242" s="165" t="s">
        <v>1</v>
      </c>
      <c r="N242" s="166" t="s">
        <v>39</v>
      </c>
      <c r="O242" s="59"/>
      <c r="P242" s="167">
        <f t="shared" ref="P242:P247" si="51">O242*H242</f>
        <v>0</v>
      </c>
      <c r="Q242" s="167">
        <v>8.5400000000000007E-3</v>
      </c>
      <c r="R242" s="167">
        <f t="shared" ref="R242:R247" si="52">Q242*H242</f>
        <v>0.40526570000000001</v>
      </c>
      <c r="S242" s="167">
        <v>0</v>
      </c>
      <c r="T242" s="168">
        <f t="shared" ref="T242:T247" si="53">S242*H242</f>
        <v>0</v>
      </c>
      <c r="U242" s="30"/>
      <c r="V242" s="30"/>
      <c r="W242" s="30"/>
      <c r="X242" s="30"/>
      <c r="Y242" s="30"/>
      <c r="Z242" s="30"/>
      <c r="AA242" s="30"/>
      <c r="AB242" s="30"/>
      <c r="AC242" s="30"/>
      <c r="AD242" s="30"/>
      <c r="AE242" s="30"/>
      <c r="AR242" s="169" t="s">
        <v>207</v>
      </c>
      <c r="AT242" s="169" t="s">
        <v>140</v>
      </c>
      <c r="AU242" s="169" t="s">
        <v>85</v>
      </c>
      <c r="AY242" s="14" t="s">
        <v>138</v>
      </c>
      <c r="BE242" s="100">
        <f t="shared" ref="BE242:BE247" si="54">IF(N242="základná",J242,0)</f>
        <v>0</v>
      </c>
      <c r="BF242" s="100">
        <f t="shared" ref="BF242:BF247" si="55">IF(N242="znížená",J242,0)</f>
        <v>0</v>
      </c>
      <c r="BG242" s="100">
        <f t="shared" ref="BG242:BG247" si="56">IF(N242="zákl. prenesená",J242,0)</f>
        <v>0</v>
      </c>
      <c r="BH242" s="100">
        <f t="shared" ref="BH242:BH247" si="57">IF(N242="zníž. prenesená",J242,0)</f>
        <v>0</v>
      </c>
      <c r="BI242" s="100">
        <f t="shared" ref="BI242:BI247" si="58">IF(N242="nulová",J242,0)</f>
        <v>0</v>
      </c>
      <c r="BJ242" s="14" t="s">
        <v>85</v>
      </c>
      <c r="BK242" s="100">
        <f t="shared" ref="BK242:BK247" si="59">ROUND(I242*H242,2)</f>
        <v>0</v>
      </c>
      <c r="BL242" s="14" t="s">
        <v>207</v>
      </c>
      <c r="BM242" s="169" t="s">
        <v>514</v>
      </c>
    </row>
    <row r="243" spans="1:65" s="2" customFormat="1" ht="22.15" customHeight="1">
      <c r="A243" s="30"/>
      <c r="B243" s="156"/>
      <c r="C243" s="157" t="s">
        <v>515</v>
      </c>
      <c r="D243" s="157" t="s">
        <v>140</v>
      </c>
      <c r="E243" s="158" t="s">
        <v>516</v>
      </c>
      <c r="F243" s="159" t="s">
        <v>517</v>
      </c>
      <c r="G243" s="160" t="s">
        <v>178</v>
      </c>
      <c r="H243" s="161">
        <v>53</v>
      </c>
      <c r="I243" s="162"/>
      <c r="J243" s="163">
        <f t="shared" si="50"/>
        <v>0</v>
      </c>
      <c r="K243" s="164"/>
      <c r="L243" s="31"/>
      <c r="M243" s="165" t="s">
        <v>1</v>
      </c>
      <c r="N243" s="166" t="s">
        <v>39</v>
      </c>
      <c r="O243" s="59"/>
      <c r="P243" s="167">
        <f t="shared" si="51"/>
        <v>0</v>
      </c>
      <c r="Q243" s="167">
        <v>2.1000000000000001E-4</v>
      </c>
      <c r="R243" s="167">
        <f t="shared" si="52"/>
        <v>1.1130000000000001E-2</v>
      </c>
      <c r="S243" s="167">
        <v>0</v>
      </c>
      <c r="T243" s="168">
        <f t="shared" si="53"/>
        <v>0</v>
      </c>
      <c r="U243" s="30"/>
      <c r="V243" s="30"/>
      <c r="W243" s="30"/>
      <c r="X243" s="30"/>
      <c r="Y243" s="30"/>
      <c r="Z243" s="30"/>
      <c r="AA243" s="30"/>
      <c r="AB243" s="30"/>
      <c r="AC243" s="30"/>
      <c r="AD243" s="30"/>
      <c r="AE243" s="30"/>
      <c r="AR243" s="169" t="s">
        <v>207</v>
      </c>
      <c r="AT243" s="169" t="s">
        <v>140</v>
      </c>
      <c r="AU243" s="169" t="s">
        <v>85</v>
      </c>
      <c r="AY243" s="14" t="s">
        <v>138</v>
      </c>
      <c r="BE243" s="100">
        <f t="shared" si="54"/>
        <v>0</v>
      </c>
      <c r="BF243" s="100">
        <f t="shared" si="55"/>
        <v>0</v>
      </c>
      <c r="BG243" s="100">
        <f t="shared" si="56"/>
        <v>0</v>
      </c>
      <c r="BH243" s="100">
        <f t="shared" si="57"/>
        <v>0</v>
      </c>
      <c r="BI243" s="100">
        <f t="shared" si="58"/>
        <v>0</v>
      </c>
      <c r="BJ243" s="14" t="s">
        <v>85</v>
      </c>
      <c r="BK243" s="100">
        <f t="shared" si="59"/>
        <v>0</v>
      </c>
      <c r="BL243" s="14" t="s">
        <v>207</v>
      </c>
      <c r="BM243" s="169" t="s">
        <v>518</v>
      </c>
    </row>
    <row r="244" spans="1:65" s="2" customFormat="1" ht="22.15" customHeight="1">
      <c r="A244" s="30"/>
      <c r="B244" s="156"/>
      <c r="C244" s="170" t="s">
        <v>519</v>
      </c>
      <c r="D244" s="170" t="s">
        <v>198</v>
      </c>
      <c r="E244" s="171" t="s">
        <v>520</v>
      </c>
      <c r="F244" s="172" t="s">
        <v>521</v>
      </c>
      <c r="G244" s="173" t="s">
        <v>143</v>
      </c>
      <c r="H244" s="174">
        <v>0.85899999999999999</v>
      </c>
      <c r="I244" s="175"/>
      <c r="J244" s="176">
        <f t="shared" si="50"/>
        <v>0</v>
      </c>
      <c r="K244" s="177"/>
      <c r="L244" s="178"/>
      <c r="M244" s="179" t="s">
        <v>1</v>
      </c>
      <c r="N244" s="180" t="s">
        <v>39</v>
      </c>
      <c r="O244" s="59"/>
      <c r="P244" s="167">
        <f t="shared" si="51"/>
        <v>0</v>
      </c>
      <c r="Q244" s="167">
        <v>0.55000000000000004</v>
      </c>
      <c r="R244" s="167">
        <f t="shared" si="52"/>
        <v>0.47245000000000004</v>
      </c>
      <c r="S244" s="167">
        <v>0</v>
      </c>
      <c r="T244" s="168">
        <f t="shared" si="53"/>
        <v>0</v>
      </c>
      <c r="U244" s="30"/>
      <c r="V244" s="30"/>
      <c r="W244" s="30"/>
      <c r="X244" s="30"/>
      <c r="Y244" s="30"/>
      <c r="Z244" s="30"/>
      <c r="AA244" s="30"/>
      <c r="AB244" s="30"/>
      <c r="AC244" s="30"/>
      <c r="AD244" s="30"/>
      <c r="AE244" s="30"/>
      <c r="AR244" s="169" t="s">
        <v>269</v>
      </c>
      <c r="AT244" s="169" t="s">
        <v>198</v>
      </c>
      <c r="AU244" s="169" t="s">
        <v>85</v>
      </c>
      <c r="AY244" s="14" t="s">
        <v>138</v>
      </c>
      <c r="BE244" s="100">
        <f t="shared" si="54"/>
        <v>0</v>
      </c>
      <c r="BF244" s="100">
        <f t="shared" si="55"/>
        <v>0</v>
      </c>
      <c r="BG244" s="100">
        <f t="shared" si="56"/>
        <v>0</v>
      </c>
      <c r="BH244" s="100">
        <f t="shared" si="57"/>
        <v>0</v>
      </c>
      <c r="BI244" s="100">
        <f t="shared" si="58"/>
        <v>0</v>
      </c>
      <c r="BJ244" s="14" t="s">
        <v>85</v>
      </c>
      <c r="BK244" s="100">
        <f t="shared" si="59"/>
        <v>0</v>
      </c>
      <c r="BL244" s="14" t="s">
        <v>207</v>
      </c>
      <c r="BM244" s="169" t="s">
        <v>522</v>
      </c>
    </row>
    <row r="245" spans="1:65" s="2" customFormat="1" ht="22.15" customHeight="1">
      <c r="A245" s="30"/>
      <c r="B245" s="156"/>
      <c r="C245" s="157" t="s">
        <v>523</v>
      </c>
      <c r="D245" s="157" t="s">
        <v>140</v>
      </c>
      <c r="E245" s="158" t="s">
        <v>524</v>
      </c>
      <c r="F245" s="159" t="s">
        <v>525</v>
      </c>
      <c r="G245" s="160" t="s">
        <v>143</v>
      </c>
      <c r="H245" s="161">
        <v>0.85899999999999999</v>
      </c>
      <c r="I245" s="162"/>
      <c r="J245" s="163">
        <f t="shared" si="50"/>
        <v>0</v>
      </c>
      <c r="K245" s="164"/>
      <c r="L245" s="31"/>
      <c r="M245" s="165" t="s">
        <v>1</v>
      </c>
      <c r="N245" s="166" t="s">
        <v>39</v>
      </c>
      <c r="O245" s="59"/>
      <c r="P245" s="167">
        <f t="shared" si="51"/>
        <v>0</v>
      </c>
      <c r="Q245" s="167">
        <v>2.7300000000000001E-2</v>
      </c>
      <c r="R245" s="167">
        <f t="shared" si="52"/>
        <v>2.3450700000000001E-2</v>
      </c>
      <c r="S245" s="167">
        <v>0</v>
      </c>
      <c r="T245" s="168">
        <f t="shared" si="53"/>
        <v>0</v>
      </c>
      <c r="U245" s="30"/>
      <c r="V245" s="30"/>
      <c r="W245" s="30"/>
      <c r="X245" s="30"/>
      <c r="Y245" s="30"/>
      <c r="Z245" s="30"/>
      <c r="AA245" s="30"/>
      <c r="AB245" s="30"/>
      <c r="AC245" s="30"/>
      <c r="AD245" s="30"/>
      <c r="AE245" s="30"/>
      <c r="AR245" s="169" t="s">
        <v>207</v>
      </c>
      <c r="AT245" s="169" t="s">
        <v>140</v>
      </c>
      <c r="AU245" s="169" t="s">
        <v>85</v>
      </c>
      <c r="AY245" s="14" t="s">
        <v>138</v>
      </c>
      <c r="BE245" s="100">
        <f t="shared" si="54"/>
        <v>0</v>
      </c>
      <c r="BF245" s="100">
        <f t="shared" si="55"/>
        <v>0</v>
      </c>
      <c r="BG245" s="100">
        <f t="shared" si="56"/>
        <v>0</v>
      </c>
      <c r="BH245" s="100">
        <f t="shared" si="57"/>
        <v>0</v>
      </c>
      <c r="BI245" s="100">
        <f t="shared" si="58"/>
        <v>0</v>
      </c>
      <c r="BJ245" s="14" t="s">
        <v>85</v>
      </c>
      <c r="BK245" s="100">
        <f t="shared" si="59"/>
        <v>0</v>
      </c>
      <c r="BL245" s="14" t="s">
        <v>207</v>
      </c>
      <c r="BM245" s="169" t="s">
        <v>526</v>
      </c>
    </row>
    <row r="246" spans="1:65" s="2" customFormat="1" ht="30" customHeight="1">
      <c r="A246" s="30"/>
      <c r="B246" s="156"/>
      <c r="C246" s="157" t="s">
        <v>527</v>
      </c>
      <c r="D246" s="157" t="s">
        <v>140</v>
      </c>
      <c r="E246" s="158" t="s">
        <v>528</v>
      </c>
      <c r="F246" s="159" t="s">
        <v>529</v>
      </c>
      <c r="G246" s="160" t="s">
        <v>168</v>
      </c>
      <c r="H246" s="161">
        <v>47.454999999999998</v>
      </c>
      <c r="I246" s="162"/>
      <c r="J246" s="163">
        <f t="shared" si="50"/>
        <v>0</v>
      </c>
      <c r="K246" s="164"/>
      <c r="L246" s="31"/>
      <c r="M246" s="165" t="s">
        <v>1</v>
      </c>
      <c r="N246" s="166" t="s">
        <v>39</v>
      </c>
      <c r="O246" s="59"/>
      <c r="P246" s="167">
        <f t="shared" si="51"/>
        <v>0</v>
      </c>
      <c r="Q246" s="167">
        <v>0</v>
      </c>
      <c r="R246" s="167">
        <f t="shared" si="52"/>
        <v>0</v>
      </c>
      <c r="S246" s="167">
        <v>1.4E-2</v>
      </c>
      <c r="T246" s="168">
        <f t="shared" si="53"/>
        <v>0.66437000000000002</v>
      </c>
      <c r="U246" s="30"/>
      <c r="V246" s="30"/>
      <c r="W246" s="30"/>
      <c r="X246" s="30"/>
      <c r="Y246" s="30"/>
      <c r="Z246" s="30"/>
      <c r="AA246" s="30"/>
      <c r="AB246" s="30"/>
      <c r="AC246" s="30"/>
      <c r="AD246" s="30"/>
      <c r="AE246" s="30"/>
      <c r="AR246" s="169" t="s">
        <v>207</v>
      </c>
      <c r="AT246" s="169" t="s">
        <v>140</v>
      </c>
      <c r="AU246" s="169" t="s">
        <v>85</v>
      </c>
      <c r="AY246" s="14" t="s">
        <v>138</v>
      </c>
      <c r="BE246" s="100">
        <f t="shared" si="54"/>
        <v>0</v>
      </c>
      <c r="BF246" s="100">
        <f t="shared" si="55"/>
        <v>0</v>
      </c>
      <c r="BG246" s="100">
        <f t="shared" si="56"/>
        <v>0</v>
      </c>
      <c r="BH246" s="100">
        <f t="shared" si="57"/>
        <v>0</v>
      </c>
      <c r="BI246" s="100">
        <f t="shared" si="58"/>
        <v>0</v>
      </c>
      <c r="BJ246" s="14" t="s">
        <v>85</v>
      </c>
      <c r="BK246" s="100">
        <f t="shared" si="59"/>
        <v>0</v>
      </c>
      <c r="BL246" s="14" t="s">
        <v>207</v>
      </c>
      <c r="BM246" s="169" t="s">
        <v>530</v>
      </c>
    </row>
    <row r="247" spans="1:65" s="2" customFormat="1" ht="22.15" customHeight="1">
      <c r="A247" s="30"/>
      <c r="B247" s="156"/>
      <c r="C247" s="157" t="s">
        <v>531</v>
      </c>
      <c r="D247" s="157" t="s">
        <v>140</v>
      </c>
      <c r="E247" s="158" t="s">
        <v>532</v>
      </c>
      <c r="F247" s="159" t="s">
        <v>533</v>
      </c>
      <c r="G247" s="160" t="s">
        <v>353</v>
      </c>
      <c r="H247" s="181"/>
      <c r="I247" s="162"/>
      <c r="J247" s="163">
        <f t="shared" si="50"/>
        <v>0</v>
      </c>
      <c r="K247" s="164"/>
      <c r="L247" s="31"/>
      <c r="M247" s="165" t="s">
        <v>1</v>
      </c>
      <c r="N247" s="166" t="s">
        <v>39</v>
      </c>
      <c r="O247" s="59"/>
      <c r="P247" s="167">
        <f t="shared" si="51"/>
        <v>0</v>
      </c>
      <c r="Q247" s="167">
        <v>0</v>
      </c>
      <c r="R247" s="167">
        <f t="shared" si="52"/>
        <v>0</v>
      </c>
      <c r="S247" s="167">
        <v>0</v>
      </c>
      <c r="T247" s="168">
        <f t="shared" si="53"/>
        <v>0</v>
      </c>
      <c r="U247" s="30"/>
      <c r="V247" s="30"/>
      <c r="W247" s="30"/>
      <c r="X247" s="30"/>
      <c r="Y247" s="30"/>
      <c r="Z247" s="30"/>
      <c r="AA247" s="30"/>
      <c r="AB247" s="30"/>
      <c r="AC247" s="30"/>
      <c r="AD247" s="30"/>
      <c r="AE247" s="30"/>
      <c r="AR247" s="169" t="s">
        <v>207</v>
      </c>
      <c r="AT247" s="169" t="s">
        <v>140</v>
      </c>
      <c r="AU247" s="169" t="s">
        <v>85</v>
      </c>
      <c r="AY247" s="14" t="s">
        <v>138</v>
      </c>
      <c r="BE247" s="100">
        <f t="shared" si="54"/>
        <v>0</v>
      </c>
      <c r="BF247" s="100">
        <f t="shared" si="55"/>
        <v>0</v>
      </c>
      <c r="BG247" s="100">
        <f t="shared" si="56"/>
        <v>0</v>
      </c>
      <c r="BH247" s="100">
        <f t="shared" si="57"/>
        <v>0</v>
      </c>
      <c r="BI247" s="100">
        <f t="shared" si="58"/>
        <v>0</v>
      </c>
      <c r="BJ247" s="14" t="s">
        <v>85</v>
      </c>
      <c r="BK247" s="100">
        <f t="shared" si="59"/>
        <v>0</v>
      </c>
      <c r="BL247" s="14" t="s">
        <v>207</v>
      </c>
      <c r="BM247" s="169" t="s">
        <v>534</v>
      </c>
    </row>
    <row r="248" spans="1:65" s="12" customFormat="1" ht="22.9" customHeight="1">
      <c r="B248" s="143"/>
      <c r="D248" s="144" t="s">
        <v>72</v>
      </c>
      <c r="E248" s="154" t="s">
        <v>535</v>
      </c>
      <c r="F248" s="154" t="s">
        <v>536</v>
      </c>
      <c r="I248" s="146"/>
      <c r="J248" s="155">
        <f>BK248</f>
        <v>0</v>
      </c>
      <c r="L248" s="143"/>
      <c r="M248" s="148"/>
      <c r="N248" s="149"/>
      <c r="O248" s="149"/>
      <c r="P248" s="150">
        <f>SUM(P249:P260)</f>
        <v>0</v>
      </c>
      <c r="Q248" s="149"/>
      <c r="R248" s="150">
        <f>SUM(R249:R260)</f>
        <v>0.27026499999999998</v>
      </c>
      <c r="S248" s="149"/>
      <c r="T248" s="151">
        <f>SUM(T249:T260)</f>
        <v>1.2519401800000001</v>
      </c>
      <c r="AR248" s="144" t="s">
        <v>85</v>
      </c>
      <c r="AT248" s="152" t="s">
        <v>72</v>
      </c>
      <c r="AU248" s="152" t="s">
        <v>80</v>
      </c>
      <c r="AY248" s="144" t="s">
        <v>138</v>
      </c>
      <c r="BK248" s="153">
        <f>SUM(BK249:BK260)</f>
        <v>0</v>
      </c>
    </row>
    <row r="249" spans="1:65" s="2" customFormat="1" ht="22.15" customHeight="1">
      <c r="A249" s="30"/>
      <c r="B249" s="156"/>
      <c r="C249" s="157" t="s">
        <v>325</v>
      </c>
      <c r="D249" s="157" t="s">
        <v>140</v>
      </c>
      <c r="E249" s="158" t="s">
        <v>537</v>
      </c>
      <c r="F249" s="159" t="s">
        <v>538</v>
      </c>
      <c r="G249" s="160" t="s">
        <v>168</v>
      </c>
      <c r="H249" s="161">
        <v>118.518</v>
      </c>
      <c r="I249" s="162"/>
      <c r="J249" s="163">
        <f t="shared" ref="J249:J260" si="60">ROUND(I249*H249,2)</f>
        <v>0</v>
      </c>
      <c r="K249" s="164"/>
      <c r="L249" s="31"/>
      <c r="M249" s="165" t="s">
        <v>1</v>
      </c>
      <c r="N249" s="166" t="s">
        <v>39</v>
      </c>
      <c r="O249" s="59"/>
      <c r="P249" s="167">
        <f t="shared" ref="P249:P260" si="61">O249*H249</f>
        <v>0</v>
      </c>
      <c r="Q249" s="167">
        <v>0</v>
      </c>
      <c r="R249" s="167">
        <f t="shared" ref="R249:R260" si="62">Q249*H249</f>
        <v>0</v>
      </c>
      <c r="S249" s="167">
        <v>7.5100000000000002E-3</v>
      </c>
      <c r="T249" s="168">
        <f t="shared" ref="T249:T260" si="63">S249*H249</f>
        <v>0.89007018000000004</v>
      </c>
      <c r="U249" s="30"/>
      <c r="V249" s="30"/>
      <c r="W249" s="30"/>
      <c r="X249" s="30"/>
      <c r="Y249" s="30"/>
      <c r="Z249" s="30"/>
      <c r="AA249" s="30"/>
      <c r="AB249" s="30"/>
      <c r="AC249" s="30"/>
      <c r="AD249" s="30"/>
      <c r="AE249" s="30"/>
      <c r="AR249" s="169" t="s">
        <v>207</v>
      </c>
      <c r="AT249" s="169" t="s">
        <v>140</v>
      </c>
      <c r="AU249" s="169" t="s">
        <v>85</v>
      </c>
      <c r="AY249" s="14" t="s">
        <v>138</v>
      </c>
      <c r="BE249" s="100">
        <f t="shared" ref="BE249:BE260" si="64">IF(N249="základná",J249,0)</f>
        <v>0</v>
      </c>
      <c r="BF249" s="100">
        <f t="shared" ref="BF249:BF260" si="65">IF(N249="znížená",J249,0)</f>
        <v>0</v>
      </c>
      <c r="BG249" s="100">
        <f t="shared" ref="BG249:BG260" si="66">IF(N249="zákl. prenesená",J249,0)</f>
        <v>0</v>
      </c>
      <c r="BH249" s="100">
        <f t="shared" ref="BH249:BH260" si="67">IF(N249="zníž. prenesená",J249,0)</f>
        <v>0</v>
      </c>
      <c r="BI249" s="100">
        <f t="shared" ref="BI249:BI260" si="68">IF(N249="nulová",J249,0)</f>
        <v>0</v>
      </c>
      <c r="BJ249" s="14" t="s">
        <v>85</v>
      </c>
      <c r="BK249" s="100">
        <f t="shared" ref="BK249:BK260" si="69">ROUND(I249*H249,2)</f>
        <v>0</v>
      </c>
      <c r="BL249" s="14" t="s">
        <v>207</v>
      </c>
      <c r="BM249" s="169" t="s">
        <v>539</v>
      </c>
    </row>
    <row r="250" spans="1:65" s="2" customFormat="1" ht="22.15" customHeight="1">
      <c r="A250" s="30"/>
      <c r="B250" s="156"/>
      <c r="C250" s="157" t="s">
        <v>540</v>
      </c>
      <c r="D250" s="157" t="s">
        <v>140</v>
      </c>
      <c r="E250" s="158" t="s">
        <v>541</v>
      </c>
      <c r="F250" s="159" t="s">
        <v>542</v>
      </c>
      <c r="G250" s="160" t="s">
        <v>178</v>
      </c>
      <c r="H250" s="161">
        <v>11.5</v>
      </c>
      <c r="I250" s="162"/>
      <c r="J250" s="163">
        <f t="shared" si="60"/>
        <v>0</v>
      </c>
      <c r="K250" s="164"/>
      <c r="L250" s="31"/>
      <c r="M250" s="165" t="s">
        <v>1</v>
      </c>
      <c r="N250" s="166" t="s">
        <v>39</v>
      </c>
      <c r="O250" s="59"/>
      <c r="P250" s="167">
        <f t="shared" si="61"/>
        <v>0</v>
      </c>
      <c r="Q250" s="167">
        <v>3.5100000000000001E-3</v>
      </c>
      <c r="R250" s="167">
        <f t="shared" si="62"/>
        <v>4.0364999999999998E-2</v>
      </c>
      <c r="S250" s="167">
        <v>0</v>
      </c>
      <c r="T250" s="168">
        <f t="shared" si="63"/>
        <v>0</v>
      </c>
      <c r="U250" s="30"/>
      <c r="V250" s="30"/>
      <c r="W250" s="30"/>
      <c r="X250" s="30"/>
      <c r="Y250" s="30"/>
      <c r="Z250" s="30"/>
      <c r="AA250" s="30"/>
      <c r="AB250" s="30"/>
      <c r="AC250" s="30"/>
      <c r="AD250" s="30"/>
      <c r="AE250" s="30"/>
      <c r="AR250" s="169" t="s">
        <v>207</v>
      </c>
      <c r="AT250" s="169" t="s">
        <v>140</v>
      </c>
      <c r="AU250" s="169" t="s">
        <v>85</v>
      </c>
      <c r="AY250" s="14" t="s">
        <v>138</v>
      </c>
      <c r="BE250" s="100">
        <f t="shared" si="64"/>
        <v>0</v>
      </c>
      <c r="BF250" s="100">
        <f t="shared" si="65"/>
        <v>0</v>
      </c>
      <c r="BG250" s="100">
        <f t="shared" si="66"/>
        <v>0</v>
      </c>
      <c r="BH250" s="100">
        <f t="shared" si="67"/>
        <v>0</v>
      </c>
      <c r="BI250" s="100">
        <f t="shared" si="68"/>
        <v>0</v>
      </c>
      <c r="BJ250" s="14" t="s">
        <v>85</v>
      </c>
      <c r="BK250" s="100">
        <f t="shared" si="69"/>
        <v>0</v>
      </c>
      <c r="BL250" s="14" t="s">
        <v>207</v>
      </c>
      <c r="BM250" s="169" t="s">
        <v>543</v>
      </c>
    </row>
    <row r="251" spans="1:65" s="2" customFormat="1" ht="30" customHeight="1">
      <c r="A251" s="30"/>
      <c r="B251" s="156"/>
      <c r="C251" s="157" t="s">
        <v>544</v>
      </c>
      <c r="D251" s="157" t="s">
        <v>140</v>
      </c>
      <c r="E251" s="158" t="s">
        <v>545</v>
      </c>
      <c r="F251" s="159" t="s">
        <v>546</v>
      </c>
      <c r="G251" s="160" t="s">
        <v>178</v>
      </c>
      <c r="H251" s="161">
        <v>11.5</v>
      </c>
      <c r="I251" s="162"/>
      <c r="J251" s="163">
        <f t="shared" si="60"/>
        <v>0</v>
      </c>
      <c r="K251" s="164"/>
      <c r="L251" s="31"/>
      <c r="M251" s="165" t="s">
        <v>1</v>
      </c>
      <c r="N251" s="166" t="s">
        <v>39</v>
      </c>
      <c r="O251" s="59"/>
      <c r="P251" s="167">
        <f t="shared" si="61"/>
        <v>0</v>
      </c>
      <c r="Q251" s="167">
        <v>0</v>
      </c>
      <c r="R251" s="167">
        <f t="shared" si="62"/>
        <v>0</v>
      </c>
      <c r="S251" s="167">
        <v>2.0500000000000002E-3</v>
      </c>
      <c r="T251" s="168">
        <f t="shared" si="63"/>
        <v>2.3575000000000002E-2</v>
      </c>
      <c r="U251" s="30"/>
      <c r="V251" s="30"/>
      <c r="W251" s="30"/>
      <c r="X251" s="30"/>
      <c r="Y251" s="30"/>
      <c r="Z251" s="30"/>
      <c r="AA251" s="30"/>
      <c r="AB251" s="30"/>
      <c r="AC251" s="30"/>
      <c r="AD251" s="30"/>
      <c r="AE251" s="30"/>
      <c r="AR251" s="169" t="s">
        <v>207</v>
      </c>
      <c r="AT251" s="169" t="s">
        <v>140</v>
      </c>
      <c r="AU251" s="169" t="s">
        <v>85</v>
      </c>
      <c r="AY251" s="14" t="s">
        <v>138</v>
      </c>
      <c r="BE251" s="100">
        <f t="shared" si="64"/>
        <v>0</v>
      </c>
      <c r="BF251" s="100">
        <f t="shared" si="65"/>
        <v>0</v>
      </c>
      <c r="BG251" s="100">
        <f t="shared" si="66"/>
        <v>0</v>
      </c>
      <c r="BH251" s="100">
        <f t="shared" si="67"/>
        <v>0</v>
      </c>
      <c r="BI251" s="100">
        <f t="shared" si="68"/>
        <v>0</v>
      </c>
      <c r="BJ251" s="14" t="s">
        <v>85</v>
      </c>
      <c r="BK251" s="100">
        <f t="shared" si="69"/>
        <v>0</v>
      </c>
      <c r="BL251" s="14" t="s">
        <v>207</v>
      </c>
      <c r="BM251" s="169" t="s">
        <v>547</v>
      </c>
    </row>
    <row r="252" spans="1:65" s="2" customFormat="1" ht="22.15" customHeight="1">
      <c r="A252" s="30"/>
      <c r="B252" s="156"/>
      <c r="C252" s="157" t="s">
        <v>548</v>
      </c>
      <c r="D252" s="157" t="s">
        <v>140</v>
      </c>
      <c r="E252" s="158" t="s">
        <v>549</v>
      </c>
      <c r="F252" s="159" t="s">
        <v>550</v>
      </c>
      <c r="G252" s="160" t="s">
        <v>178</v>
      </c>
      <c r="H252" s="161">
        <v>62</v>
      </c>
      <c r="I252" s="162"/>
      <c r="J252" s="163">
        <f t="shared" si="60"/>
        <v>0</v>
      </c>
      <c r="K252" s="164"/>
      <c r="L252" s="31"/>
      <c r="M252" s="165" t="s">
        <v>1</v>
      </c>
      <c r="N252" s="166" t="s">
        <v>39</v>
      </c>
      <c r="O252" s="59"/>
      <c r="P252" s="167">
        <f t="shared" si="61"/>
        <v>0</v>
      </c>
      <c r="Q252" s="167">
        <v>2.15E-3</v>
      </c>
      <c r="R252" s="167">
        <f t="shared" si="62"/>
        <v>0.1333</v>
      </c>
      <c r="S252" s="167">
        <v>0</v>
      </c>
      <c r="T252" s="168">
        <f t="shared" si="63"/>
        <v>0</v>
      </c>
      <c r="U252" s="30"/>
      <c r="V252" s="30"/>
      <c r="W252" s="30"/>
      <c r="X252" s="30"/>
      <c r="Y252" s="30"/>
      <c r="Z252" s="30"/>
      <c r="AA252" s="30"/>
      <c r="AB252" s="30"/>
      <c r="AC252" s="30"/>
      <c r="AD252" s="30"/>
      <c r="AE252" s="30"/>
      <c r="AR252" s="169" t="s">
        <v>207</v>
      </c>
      <c r="AT252" s="169" t="s">
        <v>140</v>
      </c>
      <c r="AU252" s="169" t="s">
        <v>85</v>
      </c>
      <c r="AY252" s="14" t="s">
        <v>138</v>
      </c>
      <c r="BE252" s="100">
        <f t="shared" si="64"/>
        <v>0</v>
      </c>
      <c r="BF252" s="100">
        <f t="shared" si="65"/>
        <v>0</v>
      </c>
      <c r="BG252" s="100">
        <f t="shared" si="66"/>
        <v>0</v>
      </c>
      <c r="BH252" s="100">
        <f t="shared" si="67"/>
        <v>0</v>
      </c>
      <c r="BI252" s="100">
        <f t="shared" si="68"/>
        <v>0</v>
      </c>
      <c r="BJ252" s="14" t="s">
        <v>85</v>
      </c>
      <c r="BK252" s="100">
        <f t="shared" si="69"/>
        <v>0</v>
      </c>
      <c r="BL252" s="14" t="s">
        <v>207</v>
      </c>
      <c r="BM252" s="169" t="s">
        <v>523</v>
      </c>
    </row>
    <row r="253" spans="1:65" s="2" customFormat="1" ht="22.15" customHeight="1">
      <c r="A253" s="30"/>
      <c r="B253" s="156"/>
      <c r="C253" s="157" t="s">
        <v>551</v>
      </c>
      <c r="D253" s="157" t="s">
        <v>140</v>
      </c>
      <c r="E253" s="158" t="s">
        <v>552</v>
      </c>
      <c r="F253" s="159" t="s">
        <v>553</v>
      </c>
      <c r="G253" s="160" t="s">
        <v>178</v>
      </c>
      <c r="H253" s="161">
        <v>62</v>
      </c>
      <c r="I253" s="162"/>
      <c r="J253" s="163">
        <f t="shared" si="60"/>
        <v>0</v>
      </c>
      <c r="K253" s="164"/>
      <c r="L253" s="31"/>
      <c r="M253" s="165" t="s">
        <v>1</v>
      </c>
      <c r="N253" s="166" t="s">
        <v>39</v>
      </c>
      <c r="O253" s="59"/>
      <c r="P253" s="167">
        <f t="shared" si="61"/>
        <v>0</v>
      </c>
      <c r="Q253" s="167">
        <v>0</v>
      </c>
      <c r="R253" s="167">
        <f t="shared" si="62"/>
        <v>0</v>
      </c>
      <c r="S253" s="167">
        <v>3.3E-3</v>
      </c>
      <c r="T253" s="168">
        <f t="shared" si="63"/>
        <v>0.2046</v>
      </c>
      <c r="U253" s="30"/>
      <c r="V253" s="30"/>
      <c r="W253" s="30"/>
      <c r="X253" s="30"/>
      <c r="Y253" s="30"/>
      <c r="Z253" s="30"/>
      <c r="AA253" s="30"/>
      <c r="AB253" s="30"/>
      <c r="AC253" s="30"/>
      <c r="AD253" s="30"/>
      <c r="AE253" s="30"/>
      <c r="AR253" s="169" t="s">
        <v>207</v>
      </c>
      <c r="AT253" s="169" t="s">
        <v>140</v>
      </c>
      <c r="AU253" s="169" t="s">
        <v>85</v>
      </c>
      <c r="AY253" s="14" t="s">
        <v>138</v>
      </c>
      <c r="BE253" s="100">
        <f t="shared" si="64"/>
        <v>0</v>
      </c>
      <c r="BF253" s="100">
        <f t="shared" si="65"/>
        <v>0</v>
      </c>
      <c r="BG253" s="100">
        <f t="shared" si="66"/>
        <v>0</v>
      </c>
      <c r="BH253" s="100">
        <f t="shared" si="67"/>
        <v>0</v>
      </c>
      <c r="BI253" s="100">
        <f t="shared" si="68"/>
        <v>0</v>
      </c>
      <c r="BJ253" s="14" t="s">
        <v>85</v>
      </c>
      <c r="BK253" s="100">
        <f t="shared" si="69"/>
        <v>0</v>
      </c>
      <c r="BL253" s="14" t="s">
        <v>207</v>
      </c>
      <c r="BM253" s="169" t="s">
        <v>554</v>
      </c>
    </row>
    <row r="254" spans="1:65" s="2" customFormat="1" ht="30" customHeight="1">
      <c r="A254" s="30"/>
      <c r="B254" s="156"/>
      <c r="C254" s="157" t="s">
        <v>555</v>
      </c>
      <c r="D254" s="157" t="s">
        <v>140</v>
      </c>
      <c r="E254" s="158" t="s">
        <v>556</v>
      </c>
      <c r="F254" s="159" t="s">
        <v>557</v>
      </c>
      <c r="G254" s="160" t="s">
        <v>257</v>
      </c>
      <c r="H254" s="161">
        <v>6</v>
      </c>
      <c r="I254" s="162"/>
      <c r="J254" s="163">
        <f t="shared" si="60"/>
        <v>0</v>
      </c>
      <c r="K254" s="164"/>
      <c r="L254" s="31"/>
      <c r="M254" s="165" t="s">
        <v>1</v>
      </c>
      <c r="N254" s="166" t="s">
        <v>39</v>
      </c>
      <c r="O254" s="59"/>
      <c r="P254" s="167">
        <f t="shared" si="61"/>
        <v>0</v>
      </c>
      <c r="Q254" s="167">
        <v>1.58E-3</v>
      </c>
      <c r="R254" s="167">
        <f t="shared" si="62"/>
        <v>9.4800000000000006E-3</v>
      </c>
      <c r="S254" s="167">
        <v>0</v>
      </c>
      <c r="T254" s="168">
        <f t="shared" si="63"/>
        <v>0</v>
      </c>
      <c r="U254" s="30"/>
      <c r="V254" s="30"/>
      <c r="W254" s="30"/>
      <c r="X254" s="30"/>
      <c r="Y254" s="30"/>
      <c r="Z254" s="30"/>
      <c r="AA254" s="30"/>
      <c r="AB254" s="30"/>
      <c r="AC254" s="30"/>
      <c r="AD254" s="30"/>
      <c r="AE254" s="30"/>
      <c r="AR254" s="169" t="s">
        <v>207</v>
      </c>
      <c r="AT254" s="169" t="s">
        <v>140</v>
      </c>
      <c r="AU254" s="169" t="s">
        <v>85</v>
      </c>
      <c r="AY254" s="14" t="s">
        <v>138</v>
      </c>
      <c r="BE254" s="100">
        <f t="shared" si="64"/>
        <v>0</v>
      </c>
      <c r="BF254" s="100">
        <f t="shared" si="65"/>
        <v>0</v>
      </c>
      <c r="BG254" s="100">
        <f t="shared" si="66"/>
        <v>0</v>
      </c>
      <c r="BH254" s="100">
        <f t="shared" si="67"/>
        <v>0</v>
      </c>
      <c r="BI254" s="100">
        <f t="shared" si="68"/>
        <v>0</v>
      </c>
      <c r="BJ254" s="14" t="s">
        <v>85</v>
      </c>
      <c r="BK254" s="100">
        <f t="shared" si="69"/>
        <v>0</v>
      </c>
      <c r="BL254" s="14" t="s">
        <v>207</v>
      </c>
      <c r="BM254" s="169" t="s">
        <v>531</v>
      </c>
    </row>
    <row r="255" spans="1:65" s="2" customFormat="1" ht="22.15" customHeight="1">
      <c r="A255" s="30"/>
      <c r="B255" s="156"/>
      <c r="C255" s="157" t="s">
        <v>558</v>
      </c>
      <c r="D255" s="157" t="s">
        <v>140</v>
      </c>
      <c r="E255" s="158" t="s">
        <v>559</v>
      </c>
      <c r="F255" s="159" t="s">
        <v>560</v>
      </c>
      <c r="G255" s="160" t="s">
        <v>178</v>
      </c>
      <c r="H255" s="161">
        <v>23.2</v>
      </c>
      <c r="I255" s="162"/>
      <c r="J255" s="163">
        <f t="shared" si="60"/>
        <v>0</v>
      </c>
      <c r="K255" s="164"/>
      <c r="L255" s="31"/>
      <c r="M255" s="165" t="s">
        <v>1</v>
      </c>
      <c r="N255" s="166" t="s">
        <v>39</v>
      </c>
      <c r="O255" s="59"/>
      <c r="P255" s="167">
        <f t="shared" si="61"/>
        <v>0</v>
      </c>
      <c r="Q255" s="167">
        <v>1.1000000000000001E-3</v>
      </c>
      <c r="R255" s="167">
        <f t="shared" si="62"/>
        <v>2.5520000000000001E-2</v>
      </c>
      <c r="S255" s="167">
        <v>0</v>
      </c>
      <c r="T255" s="168">
        <f t="shared" si="63"/>
        <v>0</v>
      </c>
      <c r="U255" s="30"/>
      <c r="V255" s="30"/>
      <c r="W255" s="30"/>
      <c r="X255" s="30"/>
      <c r="Y255" s="30"/>
      <c r="Z255" s="30"/>
      <c r="AA255" s="30"/>
      <c r="AB255" s="30"/>
      <c r="AC255" s="30"/>
      <c r="AD255" s="30"/>
      <c r="AE255" s="30"/>
      <c r="AR255" s="169" t="s">
        <v>207</v>
      </c>
      <c r="AT255" s="169" t="s">
        <v>140</v>
      </c>
      <c r="AU255" s="169" t="s">
        <v>85</v>
      </c>
      <c r="AY255" s="14" t="s">
        <v>138</v>
      </c>
      <c r="BE255" s="100">
        <f t="shared" si="64"/>
        <v>0</v>
      </c>
      <c r="BF255" s="100">
        <f t="shared" si="65"/>
        <v>0</v>
      </c>
      <c r="BG255" s="100">
        <f t="shared" si="66"/>
        <v>0</v>
      </c>
      <c r="BH255" s="100">
        <f t="shared" si="67"/>
        <v>0</v>
      </c>
      <c r="BI255" s="100">
        <f t="shared" si="68"/>
        <v>0</v>
      </c>
      <c r="BJ255" s="14" t="s">
        <v>85</v>
      </c>
      <c r="BK255" s="100">
        <f t="shared" si="69"/>
        <v>0</v>
      </c>
      <c r="BL255" s="14" t="s">
        <v>207</v>
      </c>
      <c r="BM255" s="169" t="s">
        <v>561</v>
      </c>
    </row>
    <row r="256" spans="1:65" s="2" customFormat="1" ht="22.15" customHeight="1">
      <c r="A256" s="30"/>
      <c r="B256" s="156"/>
      <c r="C256" s="157" t="s">
        <v>562</v>
      </c>
      <c r="D256" s="157" t="s">
        <v>140</v>
      </c>
      <c r="E256" s="158" t="s">
        <v>563</v>
      </c>
      <c r="F256" s="159" t="s">
        <v>564</v>
      </c>
      <c r="G256" s="160" t="s">
        <v>178</v>
      </c>
      <c r="H256" s="161">
        <v>23.2</v>
      </c>
      <c r="I256" s="162"/>
      <c r="J256" s="163">
        <f t="shared" si="60"/>
        <v>0</v>
      </c>
      <c r="K256" s="164"/>
      <c r="L256" s="31"/>
      <c r="M256" s="165" t="s">
        <v>1</v>
      </c>
      <c r="N256" s="166" t="s">
        <v>39</v>
      </c>
      <c r="O256" s="59"/>
      <c r="P256" s="167">
        <f t="shared" si="61"/>
        <v>0</v>
      </c>
      <c r="Q256" s="167">
        <v>0</v>
      </c>
      <c r="R256" s="167">
        <f t="shared" si="62"/>
        <v>0</v>
      </c>
      <c r="S256" s="167">
        <v>1.3500000000000001E-3</v>
      </c>
      <c r="T256" s="168">
        <f t="shared" si="63"/>
        <v>3.1320000000000001E-2</v>
      </c>
      <c r="U256" s="30"/>
      <c r="V256" s="30"/>
      <c r="W256" s="30"/>
      <c r="X256" s="30"/>
      <c r="Y256" s="30"/>
      <c r="Z256" s="30"/>
      <c r="AA256" s="30"/>
      <c r="AB256" s="30"/>
      <c r="AC256" s="30"/>
      <c r="AD256" s="30"/>
      <c r="AE256" s="30"/>
      <c r="AR256" s="169" t="s">
        <v>144</v>
      </c>
      <c r="AT256" s="169" t="s">
        <v>140</v>
      </c>
      <c r="AU256" s="169" t="s">
        <v>85</v>
      </c>
      <c r="AY256" s="14" t="s">
        <v>138</v>
      </c>
      <c r="BE256" s="100">
        <f t="shared" si="64"/>
        <v>0</v>
      </c>
      <c r="BF256" s="100">
        <f t="shared" si="65"/>
        <v>0</v>
      </c>
      <c r="BG256" s="100">
        <f t="shared" si="66"/>
        <v>0</v>
      </c>
      <c r="BH256" s="100">
        <f t="shared" si="67"/>
        <v>0</v>
      </c>
      <c r="BI256" s="100">
        <f t="shared" si="68"/>
        <v>0</v>
      </c>
      <c r="BJ256" s="14" t="s">
        <v>85</v>
      </c>
      <c r="BK256" s="100">
        <f t="shared" si="69"/>
        <v>0</v>
      </c>
      <c r="BL256" s="14" t="s">
        <v>144</v>
      </c>
      <c r="BM256" s="169" t="s">
        <v>565</v>
      </c>
    </row>
    <row r="257" spans="1:65" s="2" customFormat="1" ht="22.15" customHeight="1">
      <c r="A257" s="30"/>
      <c r="B257" s="156"/>
      <c r="C257" s="157" t="s">
        <v>566</v>
      </c>
      <c r="D257" s="157" t="s">
        <v>140</v>
      </c>
      <c r="E257" s="158" t="s">
        <v>567</v>
      </c>
      <c r="F257" s="159" t="s">
        <v>568</v>
      </c>
      <c r="G257" s="160" t="s">
        <v>178</v>
      </c>
      <c r="H257" s="161">
        <v>17.25</v>
      </c>
      <c r="I257" s="162"/>
      <c r="J257" s="163">
        <f t="shared" si="60"/>
        <v>0</v>
      </c>
      <c r="K257" s="164"/>
      <c r="L257" s="31"/>
      <c r="M257" s="165" t="s">
        <v>1</v>
      </c>
      <c r="N257" s="166" t="s">
        <v>39</v>
      </c>
      <c r="O257" s="59"/>
      <c r="P257" s="167">
        <f t="shared" si="61"/>
        <v>0</v>
      </c>
      <c r="Q257" s="167">
        <v>0</v>
      </c>
      <c r="R257" s="167">
        <f t="shared" si="62"/>
        <v>0</v>
      </c>
      <c r="S257" s="167">
        <v>2.3E-3</v>
      </c>
      <c r="T257" s="168">
        <f t="shared" si="63"/>
        <v>3.9675000000000002E-2</v>
      </c>
      <c r="U257" s="30"/>
      <c r="V257" s="30"/>
      <c r="W257" s="30"/>
      <c r="X257" s="30"/>
      <c r="Y257" s="30"/>
      <c r="Z257" s="30"/>
      <c r="AA257" s="30"/>
      <c r="AB257" s="30"/>
      <c r="AC257" s="30"/>
      <c r="AD257" s="30"/>
      <c r="AE257" s="30"/>
      <c r="AR257" s="169" t="s">
        <v>207</v>
      </c>
      <c r="AT257" s="169" t="s">
        <v>140</v>
      </c>
      <c r="AU257" s="169" t="s">
        <v>85</v>
      </c>
      <c r="AY257" s="14" t="s">
        <v>138</v>
      </c>
      <c r="BE257" s="100">
        <f t="shared" si="64"/>
        <v>0</v>
      </c>
      <c r="BF257" s="100">
        <f t="shared" si="65"/>
        <v>0</v>
      </c>
      <c r="BG257" s="100">
        <f t="shared" si="66"/>
        <v>0</v>
      </c>
      <c r="BH257" s="100">
        <f t="shared" si="67"/>
        <v>0</v>
      </c>
      <c r="BI257" s="100">
        <f t="shared" si="68"/>
        <v>0</v>
      </c>
      <c r="BJ257" s="14" t="s">
        <v>85</v>
      </c>
      <c r="BK257" s="100">
        <f t="shared" si="69"/>
        <v>0</v>
      </c>
      <c r="BL257" s="14" t="s">
        <v>207</v>
      </c>
      <c r="BM257" s="169" t="s">
        <v>569</v>
      </c>
    </row>
    <row r="258" spans="1:65" s="2" customFormat="1" ht="22.15" customHeight="1">
      <c r="A258" s="30"/>
      <c r="B258" s="156"/>
      <c r="C258" s="157" t="s">
        <v>570</v>
      </c>
      <c r="D258" s="157" t="s">
        <v>140</v>
      </c>
      <c r="E258" s="158" t="s">
        <v>571</v>
      </c>
      <c r="F258" s="159" t="s">
        <v>572</v>
      </c>
      <c r="G258" s="160" t="s">
        <v>178</v>
      </c>
      <c r="H258" s="161">
        <v>22</v>
      </c>
      <c r="I258" s="162"/>
      <c r="J258" s="163">
        <f t="shared" si="60"/>
        <v>0</v>
      </c>
      <c r="K258" s="164"/>
      <c r="L258" s="31"/>
      <c r="M258" s="165" t="s">
        <v>1</v>
      </c>
      <c r="N258" s="166" t="s">
        <v>39</v>
      </c>
      <c r="O258" s="59"/>
      <c r="P258" s="167">
        <f t="shared" si="61"/>
        <v>0</v>
      </c>
      <c r="Q258" s="167">
        <v>2.8E-3</v>
      </c>
      <c r="R258" s="167">
        <f t="shared" si="62"/>
        <v>6.1600000000000002E-2</v>
      </c>
      <c r="S258" s="167">
        <v>0</v>
      </c>
      <c r="T258" s="168">
        <f t="shared" si="63"/>
        <v>0</v>
      </c>
      <c r="U258" s="30"/>
      <c r="V258" s="30"/>
      <c r="W258" s="30"/>
      <c r="X258" s="30"/>
      <c r="Y258" s="30"/>
      <c r="Z258" s="30"/>
      <c r="AA258" s="30"/>
      <c r="AB258" s="30"/>
      <c r="AC258" s="30"/>
      <c r="AD258" s="30"/>
      <c r="AE258" s="30"/>
      <c r="AR258" s="169" t="s">
        <v>207</v>
      </c>
      <c r="AT258" s="169" t="s">
        <v>140</v>
      </c>
      <c r="AU258" s="169" t="s">
        <v>85</v>
      </c>
      <c r="AY258" s="14" t="s">
        <v>138</v>
      </c>
      <c r="BE258" s="100">
        <f t="shared" si="64"/>
        <v>0</v>
      </c>
      <c r="BF258" s="100">
        <f t="shared" si="65"/>
        <v>0</v>
      </c>
      <c r="BG258" s="100">
        <f t="shared" si="66"/>
        <v>0</v>
      </c>
      <c r="BH258" s="100">
        <f t="shared" si="67"/>
        <v>0</v>
      </c>
      <c r="BI258" s="100">
        <f t="shared" si="68"/>
        <v>0</v>
      </c>
      <c r="BJ258" s="14" t="s">
        <v>85</v>
      </c>
      <c r="BK258" s="100">
        <f t="shared" si="69"/>
        <v>0</v>
      </c>
      <c r="BL258" s="14" t="s">
        <v>207</v>
      </c>
      <c r="BM258" s="169" t="s">
        <v>540</v>
      </c>
    </row>
    <row r="259" spans="1:65" s="2" customFormat="1" ht="22.15" customHeight="1">
      <c r="A259" s="30"/>
      <c r="B259" s="156"/>
      <c r="C259" s="157" t="s">
        <v>573</v>
      </c>
      <c r="D259" s="157" t="s">
        <v>140</v>
      </c>
      <c r="E259" s="158" t="s">
        <v>574</v>
      </c>
      <c r="F259" s="159" t="s">
        <v>575</v>
      </c>
      <c r="G259" s="160" t="s">
        <v>178</v>
      </c>
      <c r="H259" s="161">
        <v>22</v>
      </c>
      <c r="I259" s="162"/>
      <c r="J259" s="163">
        <f t="shared" si="60"/>
        <v>0</v>
      </c>
      <c r="K259" s="164"/>
      <c r="L259" s="31"/>
      <c r="M259" s="165" t="s">
        <v>1</v>
      </c>
      <c r="N259" s="166" t="s">
        <v>39</v>
      </c>
      <c r="O259" s="59"/>
      <c r="P259" s="167">
        <f t="shared" si="61"/>
        <v>0</v>
      </c>
      <c r="Q259" s="167">
        <v>0</v>
      </c>
      <c r="R259" s="167">
        <f t="shared" si="62"/>
        <v>0</v>
      </c>
      <c r="S259" s="167">
        <v>2.8500000000000001E-3</v>
      </c>
      <c r="T259" s="168">
        <f t="shared" si="63"/>
        <v>6.2700000000000006E-2</v>
      </c>
      <c r="U259" s="30"/>
      <c r="V259" s="30"/>
      <c r="W259" s="30"/>
      <c r="X259" s="30"/>
      <c r="Y259" s="30"/>
      <c r="Z259" s="30"/>
      <c r="AA259" s="30"/>
      <c r="AB259" s="30"/>
      <c r="AC259" s="30"/>
      <c r="AD259" s="30"/>
      <c r="AE259" s="30"/>
      <c r="AR259" s="169" t="s">
        <v>207</v>
      </c>
      <c r="AT259" s="169" t="s">
        <v>140</v>
      </c>
      <c r="AU259" s="169" t="s">
        <v>85</v>
      </c>
      <c r="AY259" s="14" t="s">
        <v>138</v>
      </c>
      <c r="BE259" s="100">
        <f t="shared" si="64"/>
        <v>0</v>
      </c>
      <c r="BF259" s="100">
        <f t="shared" si="65"/>
        <v>0</v>
      </c>
      <c r="BG259" s="100">
        <f t="shared" si="66"/>
        <v>0</v>
      </c>
      <c r="BH259" s="100">
        <f t="shared" si="67"/>
        <v>0</v>
      </c>
      <c r="BI259" s="100">
        <f t="shared" si="68"/>
        <v>0</v>
      </c>
      <c r="BJ259" s="14" t="s">
        <v>85</v>
      </c>
      <c r="BK259" s="100">
        <f t="shared" si="69"/>
        <v>0</v>
      </c>
      <c r="BL259" s="14" t="s">
        <v>207</v>
      </c>
      <c r="BM259" s="169" t="s">
        <v>576</v>
      </c>
    </row>
    <row r="260" spans="1:65" s="2" customFormat="1" ht="22.15" customHeight="1">
      <c r="A260" s="30"/>
      <c r="B260" s="156"/>
      <c r="C260" s="157" t="s">
        <v>577</v>
      </c>
      <c r="D260" s="157" t="s">
        <v>140</v>
      </c>
      <c r="E260" s="158" t="s">
        <v>578</v>
      </c>
      <c r="F260" s="159" t="s">
        <v>579</v>
      </c>
      <c r="G260" s="160" t="s">
        <v>353</v>
      </c>
      <c r="H260" s="181"/>
      <c r="I260" s="162"/>
      <c r="J260" s="163">
        <f t="shared" si="60"/>
        <v>0</v>
      </c>
      <c r="K260" s="164"/>
      <c r="L260" s="31"/>
      <c r="M260" s="165" t="s">
        <v>1</v>
      </c>
      <c r="N260" s="166" t="s">
        <v>39</v>
      </c>
      <c r="O260" s="59"/>
      <c r="P260" s="167">
        <f t="shared" si="61"/>
        <v>0</v>
      </c>
      <c r="Q260" s="167">
        <v>0</v>
      </c>
      <c r="R260" s="167">
        <f t="shared" si="62"/>
        <v>0</v>
      </c>
      <c r="S260" s="167">
        <v>0</v>
      </c>
      <c r="T260" s="168">
        <f t="shared" si="63"/>
        <v>0</v>
      </c>
      <c r="U260" s="30"/>
      <c r="V260" s="30"/>
      <c r="W260" s="30"/>
      <c r="X260" s="30"/>
      <c r="Y260" s="30"/>
      <c r="Z260" s="30"/>
      <c r="AA260" s="30"/>
      <c r="AB260" s="30"/>
      <c r="AC260" s="30"/>
      <c r="AD260" s="30"/>
      <c r="AE260" s="30"/>
      <c r="AR260" s="169" t="s">
        <v>207</v>
      </c>
      <c r="AT260" s="169" t="s">
        <v>140</v>
      </c>
      <c r="AU260" s="169" t="s">
        <v>85</v>
      </c>
      <c r="AY260" s="14" t="s">
        <v>138</v>
      </c>
      <c r="BE260" s="100">
        <f t="shared" si="64"/>
        <v>0</v>
      </c>
      <c r="BF260" s="100">
        <f t="shared" si="65"/>
        <v>0</v>
      </c>
      <c r="BG260" s="100">
        <f t="shared" si="66"/>
        <v>0</v>
      </c>
      <c r="BH260" s="100">
        <f t="shared" si="67"/>
        <v>0</v>
      </c>
      <c r="BI260" s="100">
        <f t="shared" si="68"/>
        <v>0</v>
      </c>
      <c r="BJ260" s="14" t="s">
        <v>85</v>
      </c>
      <c r="BK260" s="100">
        <f t="shared" si="69"/>
        <v>0</v>
      </c>
      <c r="BL260" s="14" t="s">
        <v>207</v>
      </c>
      <c r="BM260" s="169" t="s">
        <v>580</v>
      </c>
    </row>
    <row r="261" spans="1:65" s="12" customFormat="1" ht="22.9" customHeight="1">
      <c r="B261" s="143"/>
      <c r="D261" s="144" t="s">
        <v>72</v>
      </c>
      <c r="E261" s="154" t="s">
        <v>581</v>
      </c>
      <c r="F261" s="154" t="s">
        <v>582</v>
      </c>
      <c r="I261" s="146"/>
      <c r="J261" s="155">
        <f>BK261</f>
        <v>0</v>
      </c>
      <c r="L261" s="143"/>
      <c r="M261" s="148"/>
      <c r="N261" s="149"/>
      <c r="O261" s="149"/>
      <c r="P261" s="150">
        <f>SUM(P262:P277)</f>
        <v>0</v>
      </c>
      <c r="Q261" s="149"/>
      <c r="R261" s="150">
        <f>SUM(R262:R277)</f>
        <v>1.5575255600000002</v>
      </c>
      <c r="S261" s="149"/>
      <c r="T261" s="151">
        <f>SUM(T262:T277)</f>
        <v>0</v>
      </c>
      <c r="AR261" s="144" t="s">
        <v>85</v>
      </c>
      <c r="AT261" s="152" t="s">
        <v>72</v>
      </c>
      <c r="AU261" s="152" t="s">
        <v>80</v>
      </c>
      <c r="AY261" s="144" t="s">
        <v>138</v>
      </c>
      <c r="BK261" s="153">
        <f>SUM(BK262:BK277)</f>
        <v>0</v>
      </c>
    </row>
    <row r="262" spans="1:65" s="2" customFormat="1" ht="22.15" customHeight="1">
      <c r="A262" s="30"/>
      <c r="B262" s="156"/>
      <c r="C262" s="157" t="s">
        <v>583</v>
      </c>
      <c r="D262" s="157" t="s">
        <v>140</v>
      </c>
      <c r="E262" s="158" t="s">
        <v>584</v>
      </c>
      <c r="F262" s="159" t="s">
        <v>585</v>
      </c>
      <c r="G262" s="160" t="s">
        <v>178</v>
      </c>
      <c r="H262" s="161">
        <v>100.8</v>
      </c>
      <c r="I262" s="162"/>
      <c r="J262" s="163">
        <f t="shared" ref="J262:J277" si="70">ROUND(I262*H262,2)</f>
        <v>0</v>
      </c>
      <c r="K262" s="164"/>
      <c r="L262" s="31"/>
      <c r="M262" s="165" t="s">
        <v>1</v>
      </c>
      <c r="N262" s="166" t="s">
        <v>39</v>
      </c>
      <c r="O262" s="59"/>
      <c r="P262" s="167">
        <f t="shared" ref="P262:P277" si="71">O262*H262</f>
        <v>0</v>
      </c>
      <c r="Q262" s="167">
        <v>2.1000000000000001E-4</v>
      </c>
      <c r="R262" s="167">
        <f t="shared" ref="R262:R277" si="72">Q262*H262</f>
        <v>2.1167999999999999E-2</v>
      </c>
      <c r="S262" s="167">
        <v>0</v>
      </c>
      <c r="T262" s="168">
        <f t="shared" ref="T262:T277" si="73">S262*H262</f>
        <v>0</v>
      </c>
      <c r="U262" s="30"/>
      <c r="V262" s="30"/>
      <c r="W262" s="30"/>
      <c r="X262" s="30"/>
      <c r="Y262" s="30"/>
      <c r="Z262" s="30"/>
      <c r="AA262" s="30"/>
      <c r="AB262" s="30"/>
      <c r="AC262" s="30"/>
      <c r="AD262" s="30"/>
      <c r="AE262" s="30"/>
      <c r="AR262" s="169" t="s">
        <v>207</v>
      </c>
      <c r="AT262" s="169" t="s">
        <v>140</v>
      </c>
      <c r="AU262" s="169" t="s">
        <v>85</v>
      </c>
      <c r="AY262" s="14" t="s">
        <v>138</v>
      </c>
      <c r="BE262" s="100">
        <f t="shared" ref="BE262:BE277" si="74">IF(N262="základná",J262,0)</f>
        <v>0</v>
      </c>
      <c r="BF262" s="100">
        <f t="shared" ref="BF262:BF277" si="75">IF(N262="znížená",J262,0)</f>
        <v>0</v>
      </c>
      <c r="BG262" s="100">
        <f t="shared" ref="BG262:BG277" si="76">IF(N262="zákl. prenesená",J262,0)</f>
        <v>0</v>
      </c>
      <c r="BH262" s="100">
        <f t="shared" ref="BH262:BH277" si="77">IF(N262="zníž. prenesená",J262,0)</f>
        <v>0</v>
      </c>
      <c r="BI262" s="100">
        <f t="shared" ref="BI262:BI277" si="78">IF(N262="nulová",J262,0)</f>
        <v>0</v>
      </c>
      <c r="BJ262" s="14" t="s">
        <v>85</v>
      </c>
      <c r="BK262" s="100">
        <f t="shared" ref="BK262:BK277" si="79">ROUND(I262*H262,2)</f>
        <v>0</v>
      </c>
      <c r="BL262" s="14" t="s">
        <v>207</v>
      </c>
      <c r="BM262" s="169" t="s">
        <v>586</v>
      </c>
    </row>
    <row r="263" spans="1:65" s="2" customFormat="1" ht="22.15" customHeight="1">
      <c r="A263" s="30"/>
      <c r="B263" s="156"/>
      <c r="C263" s="170" t="s">
        <v>587</v>
      </c>
      <c r="D263" s="170" t="s">
        <v>198</v>
      </c>
      <c r="E263" s="171" t="s">
        <v>588</v>
      </c>
      <c r="F263" s="172" t="s">
        <v>589</v>
      </c>
      <c r="G263" s="173" t="s">
        <v>178</v>
      </c>
      <c r="H263" s="174">
        <v>105.84</v>
      </c>
      <c r="I263" s="175"/>
      <c r="J263" s="176">
        <f t="shared" si="70"/>
        <v>0</v>
      </c>
      <c r="K263" s="177"/>
      <c r="L263" s="178"/>
      <c r="M263" s="179" t="s">
        <v>1</v>
      </c>
      <c r="N263" s="180" t="s">
        <v>39</v>
      </c>
      <c r="O263" s="59"/>
      <c r="P263" s="167">
        <f t="shared" si="71"/>
        <v>0</v>
      </c>
      <c r="Q263" s="167">
        <v>2.0000000000000001E-4</v>
      </c>
      <c r="R263" s="167">
        <f t="shared" si="72"/>
        <v>2.1168000000000003E-2</v>
      </c>
      <c r="S263" s="167">
        <v>0</v>
      </c>
      <c r="T263" s="168">
        <f t="shared" si="73"/>
        <v>0</v>
      </c>
      <c r="U263" s="30"/>
      <c r="V263" s="30"/>
      <c r="W263" s="30"/>
      <c r="X263" s="30"/>
      <c r="Y263" s="30"/>
      <c r="Z263" s="30"/>
      <c r="AA263" s="30"/>
      <c r="AB263" s="30"/>
      <c r="AC263" s="30"/>
      <c r="AD263" s="30"/>
      <c r="AE263" s="30"/>
      <c r="AR263" s="169" t="s">
        <v>269</v>
      </c>
      <c r="AT263" s="169" t="s">
        <v>198</v>
      </c>
      <c r="AU263" s="169" t="s">
        <v>85</v>
      </c>
      <c r="AY263" s="14" t="s">
        <v>138</v>
      </c>
      <c r="BE263" s="100">
        <f t="shared" si="74"/>
        <v>0</v>
      </c>
      <c r="BF263" s="100">
        <f t="shared" si="75"/>
        <v>0</v>
      </c>
      <c r="BG263" s="100">
        <f t="shared" si="76"/>
        <v>0</v>
      </c>
      <c r="BH263" s="100">
        <f t="shared" si="77"/>
        <v>0</v>
      </c>
      <c r="BI263" s="100">
        <f t="shared" si="78"/>
        <v>0</v>
      </c>
      <c r="BJ263" s="14" t="s">
        <v>85</v>
      </c>
      <c r="BK263" s="100">
        <f t="shared" si="79"/>
        <v>0</v>
      </c>
      <c r="BL263" s="14" t="s">
        <v>207</v>
      </c>
      <c r="BM263" s="169" t="s">
        <v>590</v>
      </c>
    </row>
    <row r="264" spans="1:65" s="2" customFormat="1" ht="22.15" customHeight="1">
      <c r="A264" s="30"/>
      <c r="B264" s="156"/>
      <c r="C264" s="170" t="s">
        <v>591</v>
      </c>
      <c r="D264" s="170" t="s">
        <v>198</v>
      </c>
      <c r="E264" s="171" t="s">
        <v>592</v>
      </c>
      <c r="F264" s="172" t="s">
        <v>593</v>
      </c>
      <c r="G264" s="173" t="s">
        <v>257</v>
      </c>
      <c r="H264" s="174">
        <v>6</v>
      </c>
      <c r="I264" s="175"/>
      <c r="J264" s="176">
        <f t="shared" si="70"/>
        <v>0</v>
      </c>
      <c r="K264" s="177"/>
      <c r="L264" s="178"/>
      <c r="M264" s="179" t="s">
        <v>1</v>
      </c>
      <c r="N264" s="180" t="s">
        <v>39</v>
      </c>
      <c r="O264" s="59"/>
      <c r="P264" s="167">
        <f t="shared" si="71"/>
        <v>0</v>
      </c>
      <c r="Q264" s="167">
        <v>8.7999999999999995E-2</v>
      </c>
      <c r="R264" s="167">
        <f t="shared" si="72"/>
        <v>0.52800000000000002</v>
      </c>
      <c r="S264" s="167">
        <v>0</v>
      </c>
      <c r="T264" s="168">
        <f t="shared" si="73"/>
        <v>0</v>
      </c>
      <c r="U264" s="30"/>
      <c r="V264" s="30"/>
      <c r="W264" s="30"/>
      <c r="X264" s="30"/>
      <c r="Y264" s="30"/>
      <c r="Z264" s="30"/>
      <c r="AA264" s="30"/>
      <c r="AB264" s="30"/>
      <c r="AC264" s="30"/>
      <c r="AD264" s="30"/>
      <c r="AE264" s="30"/>
      <c r="AR264" s="169" t="s">
        <v>269</v>
      </c>
      <c r="AT264" s="169" t="s">
        <v>198</v>
      </c>
      <c r="AU264" s="169" t="s">
        <v>85</v>
      </c>
      <c r="AY264" s="14" t="s">
        <v>138</v>
      </c>
      <c r="BE264" s="100">
        <f t="shared" si="74"/>
        <v>0</v>
      </c>
      <c r="BF264" s="100">
        <f t="shared" si="75"/>
        <v>0</v>
      </c>
      <c r="BG264" s="100">
        <f t="shared" si="76"/>
        <v>0</v>
      </c>
      <c r="BH264" s="100">
        <f t="shared" si="77"/>
        <v>0</v>
      </c>
      <c r="BI264" s="100">
        <f t="shared" si="78"/>
        <v>0</v>
      </c>
      <c r="BJ264" s="14" t="s">
        <v>85</v>
      </c>
      <c r="BK264" s="100">
        <f t="shared" si="79"/>
        <v>0</v>
      </c>
      <c r="BL264" s="14" t="s">
        <v>207</v>
      </c>
      <c r="BM264" s="169" t="s">
        <v>594</v>
      </c>
    </row>
    <row r="265" spans="1:65" s="2" customFormat="1" ht="22.15" customHeight="1">
      <c r="A265" s="30"/>
      <c r="B265" s="156"/>
      <c r="C265" s="170" t="s">
        <v>595</v>
      </c>
      <c r="D265" s="170" t="s">
        <v>198</v>
      </c>
      <c r="E265" s="171" t="s">
        <v>596</v>
      </c>
      <c r="F265" s="172" t="s">
        <v>597</v>
      </c>
      <c r="G265" s="173" t="s">
        <v>257</v>
      </c>
      <c r="H265" s="174">
        <v>1</v>
      </c>
      <c r="I265" s="175"/>
      <c r="J265" s="176">
        <f t="shared" si="70"/>
        <v>0</v>
      </c>
      <c r="K265" s="177"/>
      <c r="L265" s="178"/>
      <c r="M265" s="179" t="s">
        <v>1</v>
      </c>
      <c r="N265" s="180" t="s">
        <v>39</v>
      </c>
      <c r="O265" s="59"/>
      <c r="P265" s="167">
        <f t="shared" si="71"/>
        <v>0</v>
      </c>
      <c r="Q265" s="167">
        <v>3.5999999999999997E-2</v>
      </c>
      <c r="R265" s="167">
        <f t="shared" si="72"/>
        <v>3.5999999999999997E-2</v>
      </c>
      <c r="S265" s="167">
        <v>0</v>
      </c>
      <c r="T265" s="168">
        <f t="shared" si="73"/>
        <v>0</v>
      </c>
      <c r="U265" s="30"/>
      <c r="V265" s="30"/>
      <c r="W265" s="30"/>
      <c r="X265" s="30"/>
      <c r="Y265" s="30"/>
      <c r="Z265" s="30"/>
      <c r="AA265" s="30"/>
      <c r="AB265" s="30"/>
      <c r="AC265" s="30"/>
      <c r="AD265" s="30"/>
      <c r="AE265" s="30"/>
      <c r="AR265" s="169" t="s">
        <v>269</v>
      </c>
      <c r="AT265" s="169" t="s">
        <v>198</v>
      </c>
      <c r="AU265" s="169" t="s">
        <v>85</v>
      </c>
      <c r="AY265" s="14" t="s">
        <v>138</v>
      </c>
      <c r="BE265" s="100">
        <f t="shared" si="74"/>
        <v>0</v>
      </c>
      <c r="BF265" s="100">
        <f t="shared" si="75"/>
        <v>0</v>
      </c>
      <c r="BG265" s="100">
        <f t="shared" si="76"/>
        <v>0</v>
      </c>
      <c r="BH265" s="100">
        <f t="shared" si="77"/>
        <v>0</v>
      </c>
      <c r="BI265" s="100">
        <f t="shared" si="78"/>
        <v>0</v>
      </c>
      <c r="BJ265" s="14" t="s">
        <v>85</v>
      </c>
      <c r="BK265" s="100">
        <f t="shared" si="79"/>
        <v>0</v>
      </c>
      <c r="BL265" s="14" t="s">
        <v>207</v>
      </c>
      <c r="BM265" s="169" t="s">
        <v>598</v>
      </c>
    </row>
    <row r="266" spans="1:65" s="2" customFormat="1" ht="22.15" customHeight="1">
      <c r="A266" s="30"/>
      <c r="B266" s="156"/>
      <c r="C266" s="170" t="s">
        <v>599</v>
      </c>
      <c r="D266" s="170" t="s">
        <v>198</v>
      </c>
      <c r="E266" s="171" t="s">
        <v>600</v>
      </c>
      <c r="F266" s="172" t="s">
        <v>601</v>
      </c>
      <c r="G266" s="173" t="s">
        <v>257</v>
      </c>
      <c r="H266" s="174">
        <v>1</v>
      </c>
      <c r="I266" s="175"/>
      <c r="J266" s="176">
        <f t="shared" si="70"/>
        <v>0</v>
      </c>
      <c r="K266" s="177"/>
      <c r="L266" s="178"/>
      <c r="M266" s="179" t="s">
        <v>1</v>
      </c>
      <c r="N266" s="180" t="s">
        <v>39</v>
      </c>
      <c r="O266" s="59"/>
      <c r="P266" s="167">
        <f t="shared" si="71"/>
        <v>0</v>
      </c>
      <c r="Q266" s="167">
        <v>5.8000000000000003E-2</v>
      </c>
      <c r="R266" s="167">
        <f t="shared" si="72"/>
        <v>5.8000000000000003E-2</v>
      </c>
      <c r="S266" s="167">
        <v>0</v>
      </c>
      <c r="T266" s="168">
        <f t="shared" si="73"/>
        <v>0</v>
      </c>
      <c r="U266" s="30"/>
      <c r="V266" s="30"/>
      <c r="W266" s="30"/>
      <c r="X266" s="30"/>
      <c r="Y266" s="30"/>
      <c r="Z266" s="30"/>
      <c r="AA266" s="30"/>
      <c r="AB266" s="30"/>
      <c r="AC266" s="30"/>
      <c r="AD266" s="30"/>
      <c r="AE266" s="30"/>
      <c r="AR266" s="169" t="s">
        <v>269</v>
      </c>
      <c r="AT266" s="169" t="s">
        <v>198</v>
      </c>
      <c r="AU266" s="169" t="s">
        <v>85</v>
      </c>
      <c r="AY266" s="14" t="s">
        <v>138</v>
      </c>
      <c r="BE266" s="100">
        <f t="shared" si="74"/>
        <v>0</v>
      </c>
      <c r="BF266" s="100">
        <f t="shared" si="75"/>
        <v>0</v>
      </c>
      <c r="BG266" s="100">
        <f t="shared" si="76"/>
        <v>0</v>
      </c>
      <c r="BH266" s="100">
        <f t="shared" si="77"/>
        <v>0</v>
      </c>
      <c r="BI266" s="100">
        <f t="shared" si="78"/>
        <v>0</v>
      </c>
      <c r="BJ266" s="14" t="s">
        <v>85</v>
      </c>
      <c r="BK266" s="100">
        <f t="shared" si="79"/>
        <v>0</v>
      </c>
      <c r="BL266" s="14" t="s">
        <v>207</v>
      </c>
      <c r="BM266" s="169" t="s">
        <v>602</v>
      </c>
    </row>
    <row r="267" spans="1:65" s="2" customFormat="1" ht="22.15" customHeight="1">
      <c r="A267" s="30"/>
      <c r="B267" s="156"/>
      <c r="C267" s="170" t="s">
        <v>603</v>
      </c>
      <c r="D267" s="170" t="s">
        <v>198</v>
      </c>
      <c r="E267" s="171" t="s">
        <v>604</v>
      </c>
      <c r="F267" s="172" t="s">
        <v>605</v>
      </c>
      <c r="G267" s="173" t="s">
        <v>257</v>
      </c>
      <c r="H267" s="174">
        <v>1</v>
      </c>
      <c r="I267" s="175"/>
      <c r="J267" s="176">
        <f t="shared" si="70"/>
        <v>0</v>
      </c>
      <c r="K267" s="177"/>
      <c r="L267" s="178"/>
      <c r="M267" s="179" t="s">
        <v>1</v>
      </c>
      <c r="N267" s="180" t="s">
        <v>39</v>
      </c>
      <c r="O267" s="59"/>
      <c r="P267" s="167">
        <f t="shared" si="71"/>
        <v>0</v>
      </c>
      <c r="Q267" s="167">
        <v>7.8E-2</v>
      </c>
      <c r="R267" s="167">
        <f t="shared" si="72"/>
        <v>7.8E-2</v>
      </c>
      <c r="S267" s="167">
        <v>0</v>
      </c>
      <c r="T267" s="168">
        <f t="shared" si="73"/>
        <v>0</v>
      </c>
      <c r="U267" s="30"/>
      <c r="V267" s="30"/>
      <c r="W267" s="30"/>
      <c r="X267" s="30"/>
      <c r="Y267" s="30"/>
      <c r="Z267" s="30"/>
      <c r="AA267" s="30"/>
      <c r="AB267" s="30"/>
      <c r="AC267" s="30"/>
      <c r="AD267" s="30"/>
      <c r="AE267" s="30"/>
      <c r="AR267" s="169" t="s">
        <v>269</v>
      </c>
      <c r="AT267" s="169" t="s">
        <v>198</v>
      </c>
      <c r="AU267" s="169" t="s">
        <v>85</v>
      </c>
      <c r="AY267" s="14" t="s">
        <v>138</v>
      </c>
      <c r="BE267" s="100">
        <f t="shared" si="74"/>
        <v>0</v>
      </c>
      <c r="BF267" s="100">
        <f t="shared" si="75"/>
        <v>0</v>
      </c>
      <c r="BG267" s="100">
        <f t="shared" si="76"/>
        <v>0</v>
      </c>
      <c r="BH267" s="100">
        <f t="shared" si="77"/>
        <v>0</v>
      </c>
      <c r="BI267" s="100">
        <f t="shared" si="78"/>
        <v>0</v>
      </c>
      <c r="BJ267" s="14" t="s">
        <v>85</v>
      </c>
      <c r="BK267" s="100">
        <f t="shared" si="79"/>
        <v>0</v>
      </c>
      <c r="BL267" s="14" t="s">
        <v>207</v>
      </c>
      <c r="BM267" s="169" t="s">
        <v>606</v>
      </c>
    </row>
    <row r="268" spans="1:65" s="2" customFormat="1" ht="22.15" customHeight="1">
      <c r="A268" s="30"/>
      <c r="B268" s="156"/>
      <c r="C268" s="170" t="s">
        <v>607</v>
      </c>
      <c r="D268" s="170" t="s">
        <v>198</v>
      </c>
      <c r="E268" s="171" t="s">
        <v>608</v>
      </c>
      <c r="F268" s="172" t="s">
        <v>609</v>
      </c>
      <c r="G268" s="173" t="s">
        <v>257</v>
      </c>
      <c r="H268" s="174">
        <v>3</v>
      </c>
      <c r="I268" s="175"/>
      <c r="J268" s="176">
        <f t="shared" si="70"/>
        <v>0</v>
      </c>
      <c r="K268" s="177"/>
      <c r="L268" s="178"/>
      <c r="M268" s="179" t="s">
        <v>1</v>
      </c>
      <c r="N268" s="180" t="s">
        <v>39</v>
      </c>
      <c r="O268" s="59"/>
      <c r="P268" s="167">
        <f t="shared" si="71"/>
        <v>0</v>
      </c>
      <c r="Q268" s="167">
        <v>6.8000000000000005E-2</v>
      </c>
      <c r="R268" s="167">
        <f t="shared" si="72"/>
        <v>0.20400000000000001</v>
      </c>
      <c r="S268" s="167">
        <v>0</v>
      </c>
      <c r="T268" s="168">
        <f t="shared" si="73"/>
        <v>0</v>
      </c>
      <c r="U268" s="30"/>
      <c r="V268" s="30"/>
      <c r="W268" s="30"/>
      <c r="X268" s="30"/>
      <c r="Y268" s="30"/>
      <c r="Z268" s="30"/>
      <c r="AA268" s="30"/>
      <c r="AB268" s="30"/>
      <c r="AC268" s="30"/>
      <c r="AD268" s="30"/>
      <c r="AE268" s="30"/>
      <c r="AR268" s="169" t="s">
        <v>269</v>
      </c>
      <c r="AT268" s="169" t="s">
        <v>198</v>
      </c>
      <c r="AU268" s="169" t="s">
        <v>85</v>
      </c>
      <c r="AY268" s="14" t="s">
        <v>138</v>
      </c>
      <c r="BE268" s="100">
        <f t="shared" si="74"/>
        <v>0</v>
      </c>
      <c r="BF268" s="100">
        <f t="shared" si="75"/>
        <v>0</v>
      </c>
      <c r="BG268" s="100">
        <f t="shared" si="76"/>
        <v>0</v>
      </c>
      <c r="BH268" s="100">
        <f t="shared" si="77"/>
        <v>0</v>
      </c>
      <c r="BI268" s="100">
        <f t="shared" si="78"/>
        <v>0</v>
      </c>
      <c r="BJ268" s="14" t="s">
        <v>85</v>
      </c>
      <c r="BK268" s="100">
        <f t="shared" si="79"/>
        <v>0</v>
      </c>
      <c r="BL268" s="14" t="s">
        <v>207</v>
      </c>
      <c r="BM268" s="169" t="s">
        <v>610</v>
      </c>
    </row>
    <row r="269" spans="1:65" s="2" customFormat="1" ht="22.15" customHeight="1">
      <c r="A269" s="30"/>
      <c r="B269" s="156"/>
      <c r="C269" s="170" t="s">
        <v>611</v>
      </c>
      <c r="D269" s="170" t="s">
        <v>198</v>
      </c>
      <c r="E269" s="171" t="s">
        <v>612</v>
      </c>
      <c r="F269" s="172" t="s">
        <v>613</v>
      </c>
      <c r="G269" s="173" t="s">
        <v>257</v>
      </c>
      <c r="H269" s="174">
        <v>1</v>
      </c>
      <c r="I269" s="175"/>
      <c r="J269" s="176">
        <f t="shared" si="70"/>
        <v>0</v>
      </c>
      <c r="K269" s="177"/>
      <c r="L269" s="178"/>
      <c r="M269" s="179" t="s">
        <v>1</v>
      </c>
      <c r="N269" s="180" t="s">
        <v>39</v>
      </c>
      <c r="O269" s="59"/>
      <c r="P269" s="167">
        <f t="shared" si="71"/>
        <v>0</v>
      </c>
      <c r="Q269" s="167">
        <v>0.108</v>
      </c>
      <c r="R269" s="167">
        <f t="shared" si="72"/>
        <v>0.108</v>
      </c>
      <c r="S269" s="167">
        <v>0</v>
      </c>
      <c r="T269" s="168">
        <f t="shared" si="73"/>
        <v>0</v>
      </c>
      <c r="U269" s="30"/>
      <c r="V269" s="30"/>
      <c r="W269" s="30"/>
      <c r="X269" s="30"/>
      <c r="Y269" s="30"/>
      <c r="Z269" s="30"/>
      <c r="AA269" s="30"/>
      <c r="AB269" s="30"/>
      <c r="AC269" s="30"/>
      <c r="AD269" s="30"/>
      <c r="AE269" s="30"/>
      <c r="AR269" s="169" t="s">
        <v>269</v>
      </c>
      <c r="AT269" s="169" t="s">
        <v>198</v>
      </c>
      <c r="AU269" s="169" t="s">
        <v>85</v>
      </c>
      <c r="AY269" s="14" t="s">
        <v>138</v>
      </c>
      <c r="BE269" s="100">
        <f t="shared" si="74"/>
        <v>0</v>
      </c>
      <c r="BF269" s="100">
        <f t="shared" si="75"/>
        <v>0</v>
      </c>
      <c r="BG269" s="100">
        <f t="shared" si="76"/>
        <v>0</v>
      </c>
      <c r="BH269" s="100">
        <f t="shared" si="77"/>
        <v>0</v>
      </c>
      <c r="BI269" s="100">
        <f t="shared" si="78"/>
        <v>0</v>
      </c>
      <c r="BJ269" s="14" t="s">
        <v>85</v>
      </c>
      <c r="BK269" s="100">
        <f t="shared" si="79"/>
        <v>0</v>
      </c>
      <c r="BL269" s="14" t="s">
        <v>207</v>
      </c>
      <c r="BM269" s="169" t="s">
        <v>614</v>
      </c>
    </row>
    <row r="270" spans="1:65" s="2" customFormat="1" ht="22.15" customHeight="1">
      <c r="A270" s="30"/>
      <c r="B270" s="156"/>
      <c r="C270" s="170" t="s">
        <v>615</v>
      </c>
      <c r="D270" s="170" t="s">
        <v>198</v>
      </c>
      <c r="E270" s="171" t="s">
        <v>616</v>
      </c>
      <c r="F270" s="172" t="s">
        <v>617</v>
      </c>
      <c r="G270" s="173" t="s">
        <v>257</v>
      </c>
      <c r="H270" s="174">
        <v>2</v>
      </c>
      <c r="I270" s="175"/>
      <c r="J270" s="176">
        <f t="shared" si="70"/>
        <v>0</v>
      </c>
      <c r="K270" s="177"/>
      <c r="L270" s="178"/>
      <c r="M270" s="179" t="s">
        <v>1</v>
      </c>
      <c r="N270" s="180" t="s">
        <v>39</v>
      </c>
      <c r="O270" s="59"/>
      <c r="P270" s="167">
        <f t="shared" si="71"/>
        <v>0</v>
      </c>
      <c r="Q270" s="167">
        <v>4.2000000000000003E-2</v>
      </c>
      <c r="R270" s="167">
        <f t="shared" si="72"/>
        <v>8.4000000000000005E-2</v>
      </c>
      <c r="S270" s="167">
        <v>0</v>
      </c>
      <c r="T270" s="168">
        <f t="shared" si="73"/>
        <v>0</v>
      </c>
      <c r="U270" s="30"/>
      <c r="V270" s="30"/>
      <c r="W270" s="30"/>
      <c r="X270" s="30"/>
      <c r="Y270" s="30"/>
      <c r="Z270" s="30"/>
      <c r="AA270" s="30"/>
      <c r="AB270" s="30"/>
      <c r="AC270" s="30"/>
      <c r="AD270" s="30"/>
      <c r="AE270" s="30"/>
      <c r="AR270" s="169" t="s">
        <v>269</v>
      </c>
      <c r="AT270" s="169" t="s">
        <v>198</v>
      </c>
      <c r="AU270" s="169" t="s">
        <v>85</v>
      </c>
      <c r="AY270" s="14" t="s">
        <v>138</v>
      </c>
      <c r="BE270" s="100">
        <f t="shared" si="74"/>
        <v>0</v>
      </c>
      <c r="BF270" s="100">
        <f t="shared" si="75"/>
        <v>0</v>
      </c>
      <c r="BG270" s="100">
        <f t="shared" si="76"/>
        <v>0</v>
      </c>
      <c r="BH270" s="100">
        <f t="shared" si="77"/>
        <v>0</v>
      </c>
      <c r="BI270" s="100">
        <f t="shared" si="78"/>
        <v>0</v>
      </c>
      <c r="BJ270" s="14" t="s">
        <v>85</v>
      </c>
      <c r="BK270" s="100">
        <f t="shared" si="79"/>
        <v>0</v>
      </c>
      <c r="BL270" s="14" t="s">
        <v>207</v>
      </c>
      <c r="BM270" s="169" t="s">
        <v>618</v>
      </c>
    </row>
    <row r="271" spans="1:65" s="2" customFormat="1" ht="22.15" customHeight="1">
      <c r="A271" s="30"/>
      <c r="B271" s="156"/>
      <c r="C271" s="170" t="s">
        <v>619</v>
      </c>
      <c r="D271" s="170" t="s">
        <v>198</v>
      </c>
      <c r="E271" s="171" t="s">
        <v>620</v>
      </c>
      <c r="F271" s="172" t="s">
        <v>621</v>
      </c>
      <c r="G271" s="173" t="s">
        <v>257</v>
      </c>
      <c r="H271" s="174">
        <v>1</v>
      </c>
      <c r="I271" s="175"/>
      <c r="J271" s="176">
        <f t="shared" si="70"/>
        <v>0</v>
      </c>
      <c r="K271" s="177"/>
      <c r="L271" s="178"/>
      <c r="M271" s="179" t="s">
        <v>1</v>
      </c>
      <c r="N271" s="180" t="s">
        <v>39</v>
      </c>
      <c r="O271" s="59"/>
      <c r="P271" s="167">
        <f t="shared" si="71"/>
        <v>0</v>
      </c>
      <c r="Q271" s="167">
        <v>5.0999999999999997E-2</v>
      </c>
      <c r="R271" s="167">
        <f t="shared" si="72"/>
        <v>5.0999999999999997E-2</v>
      </c>
      <c r="S271" s="167">
        <v>0</v>
      </c>
      <c r="T271" s="168">
        <f t="shared" si="73"/>
        <v>0</v>
      </c>
      <c r="U271" s="30"/>
      <c r="V271" s="30"/>
      <c r="W271" s="30"/>
      <c r="X271" s="30"/>
      <c r="Y271" s="30"/>
      <c r="Z271" s="30"/>
      <c r="AA271" s="30"/>
      <c r="AB271" s="30"/>
      <c r="AC271" s="30"/>
      <c r="AD271" s="30"/>
      <c r="AE271" s="30"/>
      <c r="AR271" s="169" t="s">
        <v>269</v>
      </c>
      <c r="AT271" s="169" t="s">
        <v>198</v>
      </c>
      <c r="AU271" s="169" t="s">
        <v>85</v>
      </c>
      <c r="AY271" s="14" t="s">
        <v>138</v>
      </c>
      <c r="BE271" s="100">
        <f t="shared" si="74"/>
        <v>0</v>
      </c>
      <c r="BF271" s="100">
        <f t="shared" si="75"/>
        <v>0</v>
      </c>
      <c r="BG271" s="100">
        <f t="shared" si="76"/>
        <v>0</v>
      </c>
      <c r="BH271" s="100">
        <f t="shared" si="77"/>
        <v>0</v>
      </c>
      <c r="BI271" s="100">
        <f t="shared" si="78"/>
        <v>0</v>
      </c>
      <c r="BJ271" s="14" t="s">
        <v>85</v>
      </c>
      <c r="BK271" s="100">
        <f t="shared" si="79"/>
        <v>0</v>
      </c>
      <c r="BL271" s="14" t="s">
        <v>207</v>
      </c>
      <c r="BM271" s="169" t="s">
        <v>622</v>
      </c>
    </row>
    <row r="272" spans="1:65" s="2" customFormat="1" ht="22.15" customHeight="1">
      <c r="A272" s="30"/>
      <c r="B272" s="156"/>
      <c r="C272" s="170" t="s">
        <v>623</v>
      </c>
      <c r="D272" s="170" t="s">
        <v>198</v>
      </c>
      <c r="E272" s="171" t="s">
        <v>624</v>
      </c>
      <c r="F272" s="172" t="s">
        <v>625</v>
      </c>
      <c r="G272" s="173" t="s">
        <v>257</v>
      </c>
      <c r="H272" s="174">
        <v>3</v>
      </c>
      <c r="I272" s="175"/>
      <c r="J272" s="176">
        <f t="shared" si="70"/>
        <v>0</v>
      </c>
      <c r="K272" s="177"/>
      <c r="L272" s="178"/>
      <c r="M272" s="179" t="s">
        <v>1</v>
      </c>
      <c r="N272" s="180" t="s">
        <v>39</v>
      </c>
      <c r="O272" s="59"/>
      <c r="P272" s="167">
        <f t="shared" si="71"/>
        <v>0</v>
      </c>
      <c r="Q272" s="167">
        <v>0.108</v>
      </c>
      <c r="R272" s="167">
        <f t="shared" si="72"/>
        <v>0.32400000000000001</v>
      </c>
      <c r="S272" s="167">
        <v>0</v>
      </c>
      <c r="T272" s="168">
        <f t="shared" si="73"/>
        <v>0</v>
      </c>
      <c r="U272" s="30"/>
      <c r="V272" s="30"/>
      <c r="W272" s="30"/>
      <c r="X272" s="30"/>
      <c r="Y272" s="30"/>
      <c r="Z272" s="30"/>
      <c r="AA272" s="30"/>
      <c r="AB272" s="30"/>
      <c r="AC272" s="30"/>
      <c r="AD272" s="30"/>
      <c r="AE272" s="30"/>
      <c r="AR272" s="169" t="s">
        <v>269</v>
      </c>
      <c r="AT272" s="169" t="s">
        <v>198</v>
      </c>
      <c r="AU272" s="169" t="s">
        <v>85</v>
      </c>
      <c r="AY272" s="14" t="s">
        <v>138</v>
      </c>
      <c r="BE272" s="100">
        <f t="shared" si="74"/>
        <v>0</v>
      </c>
      <c r="BF272" s="100">
        <f t="shared" si="75"/>
        <v>0</v>
      </c>
      <c r="BG272" s="100">
        <f t="shared" si="76"/>
        <v>0</v>
      </c>
      <c r="BH272" s="100">
        <f t="shared" si="77"/>
        <v>0</v>
      </c>
      <c r="BI272" s="100">
        <f t="shared" si="78"/>
        <v>0</v>
      </c>
      <c r="BJ272" s="14" t="s">
        <v>85</v>
      </c>
      <c r="BK272" s="100">
        <f t="shared" si="79"/>
        <v>0</v>
      </c>
      <c r="BL272" s="14" t="s">
        <v>207</v>
      </c>
      <c r="BM272" s="169" t="s">
        <v>626</v>
      </c>
    </row>
    <row r="273" spans="1:65" s="2" customFormat="1" ht="14.45" customHeight="1">
      <c r="A273" s="30"/>
      <c r="B273" s="156"/>
      <c r="C273" s="157" t="s">
        <v>627</v>
      </c>
      <c r="D273" s="157" t="s">
        <v>140</v>
      </c>
      <c r="E273" s="158" t="s">
        <v>628</v>
      </c>
      <c r="F273" s="159" t="s">
        <v>629</v>
      </c>
      <c r="G273" s="160" t="s">
        <v>178</v>
      </c>
      <c r="H273" s="161">
        <v>23.2</v>
      </c>
      <c r="I273" s="162"/>
      <c r="J273" s="163">
        <f t="shared" si="70"/>
        <v>0</v>
      </c>
      <c r="K273" s="164"/>
      <c r="L273" s="31"/>
      <c r="M273" s="165" t="s">
        <v>1</v>
      </c>
      <c r="N273" s="166" t="s">
        <v>39</v>
      </c>
      <c r="O273" s="59"/>
      <c r="P273" s="167">
        <f t="shared" si="71"/>
        <v>0</v>
      </c>
      <c r="Q273" s="167">
        <v>3.0000000000000001E-5</v>
      </c>
      <c r="R273" s="167">
        <f t="shared" si="72"/>
        <v>6.96E-4</v>
      </c>
      <c r="S273" s="167">
        <v>0</v>
      </c>
      <c r="T273" s="168">
        <f t="shared" si="73"/>
        <v>0</v>
      </c>
      <c r="U273" s="30"/>
      <c r="V273" s="30"/>
      <c r="W273" s="30"/>
      <c r="X273" s="30"/>
      <c r="Y273" s="30"/>
      <c r="Z273" s="30"/>
      <c r="AA273" s="30"/>
      <c r="AB273" s="30"/>
      <c r="AC273" s="30"/>
      <c r="AD273" s="30"/>
      <c r="AE273" s="30"/>
      <c r="AR273" s="169" t="s">
        <v>207</v>
      </c>
      <c r="AT273" s="169" t="s">
        <v>140</v>
      </c>
      <c r="AU273" s="169" t="s">
        <v>85</v>
      </c>
      <c r="AY273" s="14" t="s">
        <v>138</v>
      </c>
      <c r="BE273" s="100">
        <f t="shared" si="74"/>
        <v>0</v>
      </c>
      <c r="BF273" s="100">
        <f t="shared" si="75"/>
        <v>0</v>
      </c>
      <c r="BG273" s="100">
        <f t="shared" si="76"/>
        <v>0</v>
      </c>
      <c r="BH273" s="100">
        <f t="shared" si="77"/>
        <v>0</v>
      </c>
      <c r="BI273" s="100">
        <f t="shared" si="78"/>
        <v>0</v>
      </c>
      <c r="BJ273" s="14" t="s">
        <v>85</v>
      </c>
      <c r="BK273" s="100">
        <f t="shared" si="79"/>
        <v>0</v>
      </c>
      <c r="BL273" s="14" t="s">
        <v>207</v>
      </c>
      <c r="BM273" s="169" t="s">
        <v>630</v>
      </c>
    </row>
    <row r="274" spans="1:65" s="2" customFormat="1" ht="22.15" customHeight="1">
      <c r="A274" s="30"/>
      <c r="B274" s="156"/>
      <c r="C274" s="170" t="s">
        <v>631</v>
      </c>
      <c r="D274" s="170" t="s">
        <v>198</v>
      </c>
      <c r="E274" s="171" t="s">
        <v>632</v>
      </c>
      <c r="F274" s="172" t="s">
        <v>633</v>
      </c>
      <c r="G274" s="173" t="s">
        <v>178</v>
      </c>
      <c r="H274" s="174">
        <v>8.8230000000000004</v>
      </c>
      <c r="I274" s="175"/>
      <c r="J274" s="176">
        <f t="shared" si="70"/>
        <v>0</v>
      </c>
      <c r="K274" s="177"/>
      <c r="L274" s="178"/>
      <c r="M274" s="179" t="s">
        <v>1</v>
      </c>
      <c r="N274" s="180" t="s">
        <v>39</v>
      </c>
      <c r="O274" s="59"/>
      <c r="P274" s="167">
        <f t="shared" si="71"/>
        <v>0</v>
      </c>
      <c r="Q274" s="167">
        <v>9.7999999999999997E-4</v>
      </c>
      <c r="R274" s="167">
        <f t="shared" si="72"/>
        <v>8.6465399999999994E-3</v>
      </c>
      <c r="S274" s="167">
        <v>0</v>
      </c>
      <c r="T274" s="168">
        <f t="shared" si="73"/>
        <v>0</v>
      </c>
      <c r="U274" s="30"/>
      <c r="V274" s="30"/>
      <c r="W274" s="30"/>
      <c r="X274" s="30"/>
      <c r="Y274" s="30"/>
      <c r="Z274" s="30"/>
      <c r="AA274" s="30"/>
      <c r="AB274" s="30"/>
      <c r="AC274" s="30"/>
      <c r="AD274" s="30"/>
      <c r="AE274" s="30"/>
      <c r="AR274" s="169" t="s">
        <v>269</v>
      </c>
      <c r="AT274" s="169" t="s">
        <v>198</v>
      </c>
      <c r="AU274" s="169" t="s">
        <v>85</v>
      </c>
      <c r="AY274" s="14" t="s">
        <v>138</v>
      </c>
      <c r="BE274" s="100">
        <f t="shared" si="74"/>
        <v>0</v>
      </c>
      <c r="BF274" s="100">
        <f t="shared" si="75"/>
        <v>0</v>
      </c>
      <c r="BG274" s="100">
        <f t="shared" si="76"/>
        <v>0</v>
      </c>
      <c r="BH274" s="100">
        <f t="shared" si="77"/>
        <v>0</v>
      </c>
      <c r="BI274" s="100">
        <f t="shared" si="78"/>
        <v>0</v>
      </c>
      <c r="BJ274" s="14" t="s">
        <v>85</v>
      </c>
      <c r="BK274" s="100">
        <f t="shared" si="79"/>
        <v>0</v>
      </c>
      <c r="BL274" s="14" t="s">
        <v>207</v>
      </c>
      <c r="BM274" s="169" t="s">
        <v>634</v>
      </c>
    </row>
    <row r="275" spans="1:65" s="2" customFormat="1" ht="22.15" customHeight="1">
      <c r="A275" s="30"/>
      <c r="B275" s="156"/>
      <c r="C275" s="170" t="s">
        <v>635</v>
      </c>
      <c r="D275" s="170" t="s">
        <v>198</v>
      </c>
      <c r="E275" s="171" t="s">
        <v>636</v>
      </c>
      <c r="F275" s="172" t="s">
        <v>637</v>
      </c>
      <c r="G275" s="173" t="s">
        <v>178</v>
      </c>
      <c r="H275" s="174">
        <v>14.840999999999999</v>
      </c>
      <c r="I275" s="175"/>
      <c r="J275" s="176">
        <f t="shared" si="70"/>
        <v>0</v>
      </c>
      <c r="K275" s="177"/>
      <c r="L275" s="178"/>
      <c r="M275" s="179" t="s">
        <v>1</v>
      </c>
      <c r="N275" s="180" t="s">
        <v>39</v>
      </c>
      <c r="O275" s="59"/>
      <c r="P275" s="167">
        <f t="shared" si="71"/>
        <v>0</v>
      </c>
      <c r="Q275" s="167">
        <v>2.2200000000000002E-3</v>
      </c>
      <c r="R275" s="167">
        <f t="shared" si="72"/>
        <v>3.294702E-2</v>
      </c>
      <c r="S275" s="167">
        <v>0</v>
      </c>
      <c r="T275" s="168">
        <f t="shared" si="73"/>
        <v>0</v>
      </c>
      <c r="U275" s="30"/>
      <c r="V275" s="30"/>
      <c r="W275" s="30"/>
      <c r="X275" s="30"/>
      <c r="Y275" s="30"/>
      <c r="Z275" s="30"/>
      <c r="AA275" s="30"/>
      <c r="AB275" s="30"/>
      <c r="AC275" s="30"/>
      <c r="AD275" s="30"/>
      <c r="AE275" s="30"/>
      <c r="AR275" s="169" t="s">
        <v>269</v>
      </c>
      <c r="AT275" s="169" t="s">
        <v>198</v>
      </c>
      <c r="AU275" s="169" t="s">
        <v>85</v>
      </c>
      <c r="AY275" s="14" t="s">
        <v>138</v>
      </c>
      <c r="BE275" s="100">
        <f t="shared" si="74"/>
        <v>0</v>
      </c>
      <c r="BF275" s="100">
        <f t="shared" si="75"/>
        <v>0</v>
      </c>
      <c r="BG275" s="100">
        <f t="shared" si="76"/>
        <v>0</v>
      </c>
      <c r="BH275" s="100">
        <f t="shared" si="77"/>
        <v>0</v>
      </c>
      <c r="BI275" s="100">
        <f t="shared" si="78"/>
        <v>0</v>
      </c>
      <c r="BJ275" s="14" t="s">
        <v>85</v>
      </c>
      <c r="BK275" s="100">
        <f t="shared" si="79"/>
        <v>0</v>
      </c>
      <c r="BL275" s="14" t="s">
        <v>207</v>
      </c>
      <c r="BM275" s="169" t="s">
        <v>638</v>
      </c>
    </row>
    <row r="276" spans="1:65" s="2" customFormat="1" ht="19.899999999999999" customHeight="1">
      <c r="A276" s="30"/>
      <c r="B276" s="156"/>
      <c r="C276" s="170" t="s">
        <v>639</v>
      </c>
      <c r="D276" s="170" t="s">
        <v>198</v>
      </c>
      <c r="E276" s="171" t="s">
        <v>640</v>
      </c>
      <c r="F276" s="172" t="s">
        <v>641</v>
      </c>
      <c r="G276" s="173" t="s">
        <v>257</v>
      </c>
      <c r="H276" s="174">
        <v>19</v>
      </c>
      <c r="I276" s="175"/>
      <c r="J276" s="176">
        <f t="shared" si="70"/>
        <v>0</v>
      </c>
      <c r="K276" s="177"/>
      <c r="L276" s="178"/>
      <c r="M276" s="179" t="s">
        <v>1</v>
      </c>
      <c r="N276" s="180" t="s">
        <v>39</v>
      </c>
      <c r="O276" s="59"/>
      <c r="P276" s="167">
        <f t="shared" si="71"/>
        <v>0</v>
      </c>
      <c r="Q276" s="167">
        <v>1E-4</v>
      </c>
      <c r="R276" s="167">
        <f t="shared" si="72"/>
        <v>1.9E-3</v>
      </c>
      <c r="S276" s="167">
        <v>0</v>
      </c>
      <c r="T276" s="168">
        <f t="shared" si="73"/>
        <v>0</v>
      </c>
      <c r="U276" s="30"/>
      <c r="V276" s="30"/>
      <c r="W276" s="30"/>
      <c r="X276" s="30"/>
      <c r="Y276" s="30"/>
      <c r="Z276" s="30"/>
      <c r="AA276" s="30"/>
      <c r="AB276" s="30"/>
      <c r="AC276" s="30"/>
      <c r="AD276" s="30"/>
      <c r="AE276" s="30"/>
      <c r="AR276" s="169" t="s">
        <v>269</v>
      </c>
      <c r="AT276" s="169" t="s">
        <v>198</v>
      </c>
      <c r="AU276" s="169" t="s">
        <v>85</v>
      </c>
      <c r="AY276" s="14" t="s">
        <v>138</v>
      </c>
      <c r="BE276" s="100">
        <f t="shared" si="74"/>
        <v>0</v>
      </c>
      <c r="BF276" s="100">
        <f t="shared" si="75"/>
        <v>0</v>
      </c>
      <c r="BG276" s="100">
        <f t="shared" si="76"/>
        <v>0</v>
      </c>
      <c r="BH276" s="100">
        <f t="shared" si="77"/>
        <v>0</v>
      </c>
      <c r="BI276" s="100">
        <f t="shared" si="78"/>
        <v>0</v>
      </c>
      <c r="BJ276" s="14" t="s">
        <v>85</v>
      </c>
      <c r="BK276" s="100">
        <f t="shared" si="79"/>
        <v>0</v>
      </c>
      <c r="BL276" s="14" t="s">
        <v>207</v>
      </c>
      <c r="BM276" s="169" t="s">
        <v>642</v>
      </c>
    </row>
    <row r="277" spans="1:65" s="2" customFormat="1" ht="22.15" customHeight="1">
      <c r="A277" s="30"/>
      <c r="B277" s="156"/>
      <c r="C277" s="157" t="s">
        <v>643</v>
      </c>
      <c r="D277" s="157" t="s">
        <v>140</v>
      </c>
      <c r="E277" s="158" t="s">
        <v>644</v>
      </c>
      <c r="F277" s="159" t="s">
        <v>645</v>
      </c>
      <c r="G277" s="160" t="s">
        <v>353</v>
      </c>
      <c r="H277" s="181"/>
      <c r="I277" s="162"/>
      <c r="J277" s="163">
        <f t="shared" si="70"/>
        <v>0</v>
      </c>
      <c r="K277" s="164"/>
      <c r="L277" s="31"/>
      <c r="M277" s="165" t="s">
        <v>1</v>
      </c>
      <c r="N277" s="166" t="s">
        <v>39</v>
      </c>
      <c r="O277" s="59"/>
      <c r="P277" s="167">
        <f t="shared" si="71"/>
        <v>0</v>
      </c>
      <c r="Q277" s="167">
        <v>0</v>
      </c>
      <c r="R277" s="167">
        <f t="shared" si="72"/>
        <v>0</v>
      </c>
      <c r="S277" s="167">
        <v>0</v>
      </c>
      <c r="T277" s="168">
        <f t="shared" si="73"/>
        <v>0</v>
      </c>
      <c r="U277" s="30"/>
      <c r="V277" s="30"/>
      <c r="W277" s="30"/>
      <c r="X277" s="30"/>
      <c r="Y277" s="30"/>
      <c r="Z277" s="30"/>
      <c r="AA277" s="30"/>
      <c r="AB277" s="30"/>
      <c r="AC277" s="30"/>
      <c r="AD277" s="30"/>
      <c r="AE277" s="30"/>
      <c r="AR277" s="169" t="s">
        <v>207</v>
      </c>
      <c r="AT277" s="169" t="s">
        <v>140</v>
      </c>
      <c r="AU277" s="169" t="s">
        <v>85</v>
      </c>
      <c r="AY277" s="14" t="s">
        <v>138</v>
      </c>
      <c r="BE277" s="100">
        <f t="shared" si="74"/>
        <v>0</v>
      </c>
      <c r="BF277" s="100">
        <f t="shared" si="75"/>
        <v>0</v>
      </c>
      <c r="BG277" s="100">
        <f t="shared" si="76"/>
        <v>0</v>
      </c>
      <c r="BH277" s="100">
        <f t="shared" si="77"/>
        <v>0</v>
      </c>
      <c r="BI277" s="100">
        <f t="shared" si="78"/>
        <v>0</v>
      </c>
      <c r="BJ277" s="14" t="s">
        <v>85</v>
      </c>
      <c r="BK277" s="100">
        <f t="shared" si="79"/>
        <v>0</v>
      </c>
      <c r="BL277" s="14" t="s">
        <v>207</v>
      </c>
      <c r="BM277" s="169" t="s">
        <v>646</v>
      </c>
    </row>
    <row r="278" spans="1:65" s="12" customFormat="1" ht="22.9" customHeight="1">
      <c r="B278" s="143"/>
      <c r="D278" s="144" t="s">
        <v>72</v>
      </c>
      <c r="E278" s="154" t="s">
        <v>647</v>
      </c>
      <c r="F278" s="154" t="s">
        <v>648</v>
      </c>
      <c r="I278" s="146"/>
      <c r="J278" s="155">
        <f>BK278</f>
        <v>0</v>
      </c>
      <c r="L278" s="143"/>
      <c r="M278" s="148"/>
      <c r="N278" s="149"/>
      <c r="O278" s="149"/>
      <c r="P278" s="150">
        <f>SUM(P279:P284)</f>
        <v>0</v>
      </c>
      <c r="Q278" s="149"/>
      <c r="R278" s="150">
        <f>SUM(R279:R284)</f>
        <v>7.6608000000000006E-3</v>
      </c>
      <c r="S278" s="149"/>
      <c r="T278" s="151">
        <f>SUM(T279:T284)</f>
        <v>0</v>
      </c>
      <c r="AR278" s="144" t="s">
        <v>85</v>
      </c>
      <c r="AT278" s="152" t="s">
        <v>72</v>
      </c>
      <c r="AU278" s="152" t="s">
        <v>80</v>
      </c>
      <c r="AY278" s="144" t="s">
        <v>138</v>
      </c>
      <c r="BK278" s="153">
        <f>SUM(BK279:BK284)</f>
        <v>0</v>
      </c>
    </row>
    <row r="279" spans="1:65" s="2" customFormat="1" ht="22.15" customHeight="1">
      <c r="A279" s="30"/>
      <c r="B279" s="156"/>
      <c r="C279" s="157" t="s">
        <v>649</v>
      </c>
      <c r="D279" s="157" t="s">
        <v>140</v>
      </c>
      <c r="E279" s="158" t="s">
        <v>650</v>
      </c>
      <c r="F279" s="159" t="s">
        <v>651</v>
      </c>
      <c r="G279" s="160" t="s">
        <v>178</v>
      </c>
      <c r="H279" s="161">
        <v>18.239999999999998</v>
      </c>
      <c r="I279" s="162"/>
      <c r="J279" s="163">
        <f t="shared" ref="J279:J284" si="80">ROUND(I279*H279,2)</f>
        <v>0</v>
      </c>
      <c r="K279" s="164"/>
      <c r="L279" s="31"/>
      <c r="M279" s="165" t="s">
        <v>1</v>
      </c>
      <c r="N279" s="166" t="s">
        <v>39</v>
      </c>
      <c r="O279" s="59"/>
      <c r="P279" s="167">
        <f t="shared" ref="P279:P284" si="81">O279*H279</f>
        <v>0</v>
      </c>
      <c r="Q279" s="167">
        <v>2.1000000000000001E-4</v>
      </c>
      <c r="R279" s="167">
        <f t="shared" ref="R279:R284" si="82">Q279*H279</f>
        <v>3.8303999999999999E-3</v>
      </c>
      <c r="S279" s="167">
        <v>0</v>
      </c>
      <c r="T279" s="168">
        <f t="shared" ref="T279:T284" si="83">S279*H279</f>
        <v>0</v>
      </c>
      <c r="U279" s="30"/>
      <c r="V279" s="30"/>
      <c r="W279" s="30"/>
      <c r="X279" s="30"/>
      <c r="Y279" s="30"/>
      <c r="Z279" s="30"/>
      <c r="AA279" s="30"/>
      <c r="AB279" s="30"/>
      <c r="AC279" s="30"/>
      <c r="AD279" s="30"/>
      <c r="AE279" s="30"/>
      <c r="AR279" s="169" t="s">
        <v>207</v>
      </c>
      <c r="AT279" s="169" t="s">
        <v>140</v>
      </c>
      <c r="AU279" s="169" t="s">
        <v>85</v>
      </c>
      <c r="AY279" s="14" t="s">
        <v>138</v>
      </c>
      <c r="BE279" s="100">
        <f t="shared" ref="BE279:BE284" si="84">IF(N279="základná",J279,0)</f>
        <v>0</v>
      </c>
      <c r="BF279" s="100">
        <f t="shared" ref="BF279:BF284" si="85">IF(N279="znížená",J279,0)</f>
        <v>0</v>
      </c>
      <c r="BG279" s="100">
        <f t="shared" ref="BG279:BG284" si="86">IF(N279="zákl. prenesená",J279,0)</f>
        <v>0</v>
      </c>
      <c r="BH279" s="100">
        <f t="shared" ref="BH279:BH284" si="87">IF(N279="zníž. prenesená",J279,0)</f>
        <v>0</v>
      </c>
      <c r="BI279" s="100">
        <f t="shared" ref="BI279:BI284" si="88">IF(N279="nulová",J279,0)</f>
        <v>0</v>
      </c>
      <c r="BJ279" s="14" t="s">
        <v>85</v>
      </c>
      <c r="BK279" s="100">
        <f t="shared" ref="BK279:BK284" si="89">ROUND(I279*H279,2)</f>
        <v>0</v>
      </c>
      <c r="BL279" s="14" t="s">
        <v>207</v>
      </c>
      <c r="BM279" s="169" t="s">
        <v>652</v>
      </c>
    </row>
    <row r="280" spans="1:65" s="2" customFormat="1" ht="22.15" customHeight="1">
      <c r="A280" s="30"/>
      <c r="B280" s="156"/>
      <c r="C280" s="170" t="s">
        <v>653</v>
      </c>
      <c r="D280" s="170" t="s">
        <v>198</v>
      </c>
      <c r="E280" s="171" t="s">
        <v>588</v>
      </c>
      <c r="F280" s="172" t="s">
        <v>589</v>
      </c>
      <c r="G280" s="173" t="s">
        <v>178</v>
      </c>
      <c r="H280" s="174">
        <v>19.152000000000001</v>
      </c>
      <c r="I280" s="175"/>
      <c r="J280" s="176">
        <f t="shared" si="80"/>
        <v>0</v>
      </c>
      <c r="K280" s="177"/>
      <c r="L280" s="178"/>
      <c r="M280" s="179" t="s">
        <v>1</v>
      </c>
      <c r="N280" s="180" t="s">
        <v>39</v>
      </c>
      <c r="O280" s="59"/>
      <c r="P280" s="167">
        <f t="shared" si="81"/>
        <v>0</v>
      </c>
      <c r="Q280" s="167">
        <v>2.0000000000000001E-4</v>
      </c>
      <c r="R280" s="167">
        <f t="shared" si="82"/>
        <v>3.8304000000000003E-3</v>
      </c>
      <c r="S280" s="167">
        <v>0</v>
      </c>
      <c r="T280" s="168">
        <f t="shared" si="83"/>
        <v>0</v>
      </c>
      <c r="U280" s="30"/>
      <c r="V280" s="30"/>
      <c r="W280" s="30"/>
      <c r="X280" s="30"/>
      <c r="Y280" s="30"/>
      <c r="Z280" s="30"/>
      <c r="AA280" s="30"/>
      <c r="AB280" s="30"/>
      <c r="AC280" s="30"/>
      <c r="AD280" s="30"/>
      <c r="AE280" s="30"/>
      <c r="AR280" s="169" t="s">
        <v>269</v>
      </c>
      <c r="AT280" s="169" t="s">
        <v>198</v>
      </c>
      <c r="AU280" s="169" t="s">
        <v>85</v>
      </c>
      <c r="AY280" s="14" t="s">
        <v>138</v>
      </c>
      <c r="BE280" s="100">
        <f t="shared" si="84"/>
        <v>0</v>
      </c>
      <c r="BF280" s="100">
        <f t="shared" si="85"/>
        <v>0</v>
      </c>
      <c r="BG280" s="100">
        <f t="shared" si="86"/>
        <v>0</v>
      </c>
      <c r="BH280" s="100">
        <f t="shared" si="87"/>
        <v>0</v>
      </c>
      <c r="BI280" s="100">
        <f t="shared" si="88"/>
        <v>0</v>
      </c>
      <c r="BJ280" s="14" t="s">
        <v>85</v>
      </c>
      <c r="BK280" s="100">
        <f t="shared" si="89"/>
        <v>0</v>
      </c>
      <c r="BL280" s="14" t="s">
        <v>207</v>
      </c>
      <c r="BM280" s="169" t="s">
        <v>654</v>
      </c>
    </row>
    <row r="281" spans="1:65" s="2" customFormat="1" ht="14.45" customHeight="1">
      <c r="A281" s="30"/>
      <c r="B281" s="156"/>
      <c r="C281" s="170" t="s">
        <v>655</v>
      </c>
      <c r="D281" s="170" t="s">
        <v>198</v>
      </c>
      <c r="E281" s="171" t="s">
        <v>656</v>
      </c>
      <c r="F281" s="172" t="s">
        <v>657</v>
      </c>
      <c r="G281" s="173" t="s">
        <v>658</v>
      </c>
      <c r="H281" s="174">
        <v>1</v>
      </c>
      <c r="I281" s="175"/>
      <c r="J281" s="176">
        <f t="shared" si="80"/>
        <v>0</v>
      </c>
      <c r="K281" s="177"/>
      <c r="L281" s="178"/>
      <c r="M281" s="179" t="s">
        <v>1</v>
      </c>
      <c r="N281" s="180" t="s">
        <v>39</v>
      </c>
      <c r="O281" s="59"/>
      <c r="P281" s="167">
        <f t="shared" si="81"/>
        <v>0</v>
      </c>
      <c r="Q281" s="167">
        <v>0</v>
      </c>
      <c r="R281" s="167">
        <f t="shared" si="82"/>
        <v>0</v>
      </c>
      <c r="S281" s="167">
        <v>0</v>
      </c>
      <c r="T281" s="168">
        <f t="shared" si="83"/>
        <v>0</v>
      </c>
      <c r="U281" s="30"/>
      <c r="V281" s="30"/>
      <c r="W281" s="30"/>
      <c r="X281" s="30"/>
      <c r="Y281" s="30"/>
      <c r="Z281" s="30"/>
      <c r="AA281" s="30"/>
      <c r="AB281" s="30"/>
      <c r="AC281" s="30"/>
      <c r="AD281" s="30"/>
      <c r="AE281" s="30"/>
      <c r="AR281" s="169" t="s">
        <v>269</v>
      </c>
      <c r="AT281" s="169" t="s">
        <v>198</v>
      </c>
      <c r="AU281" s="169" t="s">
        <v>85</v>
      </c>
      <c r="AY281" s="14" t="s">
        <v>138</v>
      </c>
      <c r="BE281" s="100">
        <f t="shared" si="84"/>
        <v>0</v>
      </c>
      <c r="BF281" s="100">
        <f t="shared" si="85"/>
        <v>0</v>
      </c>
      <c r="BG281" s="100">
        <f t="shared" si="86"/>
        <v>0</v>
      </c>
      <c r="BH281" s="100">
        <f t="shared" si="87"/>
        <v>0</v>
      </c>
      <c r="BI281" s="100">
        <f t="shared" si="88"/>
        <v>0</v>
      </c>
      <c r="BJ281" s="14" t="s">
        <v>85</v>
      </c>
      <c r="BK281" s="100">
        <f t="shared" si="89"/>
        <v>0</v>
      </c>
      <c r="BL281" s="14" t="s">
        <v>207</v>
      </c>
      <c r="BM281" s="169" t="s">
        <v>659</v>
      </c>
    </row>
    <row r="282" spans="1:65" s="2" customFormat="1" ht="14.45" customHeight="1">
      <c r="A282" s="30"/>
      <c r="B282" s="156"/>
      <c r="C282" s="170" t="s">
        <v>660</v>
      </c>
      <c r="D282" s="170" t="s">
        <v>198</v>
      </c>
      <c r="E282" s="171" t="s">
        <v>661</v>
      </c>
      <c r="F282" s="172" t="s">
        <v>662</v>
      </c>
      <c r="G282" s="173" t="s">
        <v>658</v>
      </c>
      <c r="H282" s="174">
        <v>1</v>
      </c>
      <c r="I282" s="175"/>
      <c r="J282" s="176">
        <f t="shared" si="80"/>
        <v>0</v>
      </c>
      <c r="K282" s="177"/>
      <c r="L282" s="178"/>
      <c r="M282" s="179" t="s">
        <v>1</v>
      </c>
      <c r="N282" s="180" t="s">
        <v>39</v>
      </c>
      <c r="O282" s="59"/>
      <c r="P282" s="167">
        <f t="shared" si="81"/>
        <v>0</v>
      </c>
      <c r="Q282" s="167">
        <v>0</v>
      </c>
      <c r="R282" s="167">
        <f t="shared" si="82"/>
        <v>0</v>
      </c>
      <c r="S282" s="167">
        <v>0</v>
      </c>
      <c r="T282" s="168">
        <f t="shared" si="83"/>
        <v>0</v>
      </c>
      <c r="U282" s="30"/>
      <c r="V282" s="30"/>
      <c r="W282" s="30"/>
      <c r="X282" s="30"/>
      <c r="Y282" s="30"/>
      <c r="Z282" s="30"/>
      <c r="AA282" s="30"/>
      <c r="AB282" s="30"/>
      <c r="AC282" s="30"/>
      <c r="AD282" s="30"/>
      <c r="AE282" s="30"/>
      <c r="AR282" s="169" t="s">
        <v>269</v>
      </c>
      <c r="AT282" s="169" t="s">
        <v>198</v>
      </c>
      <c r="AU282" s="169" t="s">
        <v>85</v>
      </c>
      <c r="AY282" s="14" t="s">
        <v>138</v>
      </c>
      <c r="BE282" s="100">
        <f t="shared" si="84"/>
        <v>0</v>
      </c>
      <c r="BF282" s="100">
        <f t="shared" si="85"/>
        <v>0</v>
      </c>
      <c r="BG282" s="100">
        <f t="shared" si="86"/>
        <v>0</v>
      </c>
      <c r="BH282" s="100">
        <f t="shared" si="87"/>
        <v>0</v>
      </c>
      <c r="BI282" s="100">
        <f t="shared" si="88"/>
        <v>0</v>
      </c>
      <c r="BJ282" s="14" t="s">
        <v>85</v>
      </c>
      <c r="BK282" s="100">
        <f t="shared" si="89"/>
        <v>0</v>
      </c>
      <c r="BL282" s="14" t="s">
        <v>207</v>
      </c>
      <c r="BM282" s="169" t="s">
        <v>663</v>
      </c>
    </row>
    <row r="283" spans="1:65" s="2" customFormat="1" ht="14.45" customHeight="1">
      <c r="A283" s="30"/>
      <c r="B283" s="156"/>
      <c r="C283" s="170" t="s">
        <v>664</v>
      </c>
      <c r="D283" s="170" t="s">
        <v>198</v>
      </c>
      <c r="E283" s="171" t="s">
        <v>665</v>
      </c>
      <c r="F283" s="172" t="s">
        <v>666</v>
      </c>
      <c r="G283" s="173" t="s">
        <v>658</v>
      </c>
      <c r="H283" s="174">
        <v>1</v>
      </c>
      <c r="I283" s="175"/>
      <c r="J283" s="176">
        <f t="shared" si="80"/>
        <v>0</v>
      </c>
      <c r="K283" s="177"/>
      <c r="L283" s="178"/>
      <c r="M283" s="179" t="s">
        <v>1</v>
      </c>
      <c r="N283" s="180" t="s">
        <v>39</v>
      </c>
      <c r="O283" s="59"/>
      <c r="P283" s="167">
        <f t="shared" si="81"/>
        <v>0</v>
      </c>
      <c r="Q283" s="167">
        <v>0</v>
      </c>
      <c r="R283" s="167">
        <f t="shared" si="82"/>
        <v>0</v>
      </c>
      <c r="S283" s="167">
        <v>0</v>
      </c>
      <c r="T283" s="168">
        <f t="shared" si="83"/>
        <v>0</v>
      </c>
      <c r="U283" s="30"/>
      <c r="V283" s="30"/>
      <c r="W283" s="30"/>
      <c r="X283" s="30"/>
      <c r="Y283" s="30"/>
      <c r="Z283" s="30"/>
      <c r="AA283" s="30"/>
      <c r="AB283" s="30"/>
      <c r="AC283" s="30"/>
      <c r="AD283" s="30"/>
      <c r="AE283" s="30"/>
      <c r="AR283" s="169" t="s">
        <v>269</v>
      </c>
      <c r="AT283" s="169" t="s">
        <v>198</v>
      </c>
      <c r="AU283" s="169" t="s">
        <v>85</v>
      </c>
      <c r="AY283" s="14" t="s">
        <v>138</v>
      </c>
      <c r="BE283" s="100">
        <f t="shared" si="84"/>
        <v>0</v>
      </c>
      <c r="BF283" s="100">
        <f t="shared" si="85"/>
        <v>0</v>
      </c>
      <c r="BG283" s="100">
        <f t="shared" si="86"/>
        <v>0</v>
      </c>
      <c r="BH283" s="100">
        <f t="shared" si="87"/>
        <v>0</v>
      </c>
      <c r="BI283" s="100">
        <f t="shared" si="88"/>
        <v>0</v>
      </c>
      <c r="BJ283" s="14" t="s">
        <v>85</v>
      </c>
      <c r="BK283" s="100">
        <f t="shared" si="89"/>
        <v>0</v>
      </c>
      <c r="BL283" s="14" t="s">
        <v>207</v>
      </c>
      <c r="BM283" s="169" t="s">
        <v>667</v>
      </c>
    </row>
    <row r="284" spans="1:65" s="2" customFormat="1" ht="22.15" customHeight="1">
      <c r="A284" s="30"/>
      <c r="B284" s="156"/>
      <c r="C284" s="157" t="s">
        <v>668</v>
      </c>
      <c r="D284" s="157" t="s">
        <v>140</v>
      </c>
      <c r="E284" s="158" t="s">
        <v>669</v>
      </c>
      <c r="F284" s="159" t="s">
        <v>670</v>
      </c>
      <c r="G284" s="160" t="s">
        <v>353</v>
      </c>
      <c r="H284" s="181"/>
      <c r="I284" s="162"/>
      <c r="J284" s="163">
        <f t="shared" si="80"/>
        <v>0</v>
      </c>
      <c r="K284" s="164"/>
      <c r="L284" s="31"/>
      <c r="M284" s="165" t="s">
        <v>1</v>
      </c>
      <c r="N284" s="166" t="s">
        <v>39</v>
      </c>
      <c r="O284" s="59"/>
      <c r="P284" s="167">
        <f t="shared" si="81"/>
        <v>0</v>
      </c>
      <c r="Q284" s="167">
        <v>0</v>
      </c>
      <c r="R284" s="167">
        <f t="shared" si="82"/>
        <v>0</v>
      </c>
      <c r="S284" s="167">
        <v>0</v>
      </c>
      <c r="T284" s="168">
        <f t="shared" si="83"/>
        <v>0</v>
      </c>
      <c r="U284" s="30"/>
      <c r="V284" s="30"/>
      <c r="W284" s="30"/>
      <c r="X284" s="30"/>
      <c r="Y284" s="30"/>
      <c r="Z284" s="30"/>
      <c r="AA284" s="30"/>
      <c r="AB284" s="30"/>
      <c r="AC284" s="30"/>
      <c r="AD284" s="30"/>
      <c r="AE284" s="30"/>
      <c r="AR284" s="169" t="s">
        <v>207</v>
      </c>
      <c r="AT284" s="169" t="s">
        <v>140</v>
      </c>
      <c r="AU284" s="169" t="s">
        <v>85</v>
      </c>
      <c r="AY284" s="14" t="s">
        <v>138</v>
      </c>
      <c r="BE284" s="100">
        <f t="shared" si="84"/>
        <v>0</v>
      </c>
      <c r="BF284" s="100">
        <f t="shared" si="85"/>
        <v>0</v>
      </c>
      <c r="BG284" s="100">
        <f t="shared" si="86"/>
        <v>0</v>
      </c>
      <c r="BH284" s="100">
        <f t="shared" si="87"/>
        <v>0</v>
      </c>
      <c r="BI284" s="100">
        <f t="shared" si="88"/>
        <v>0</v>
      </c>
      <c r="BJ284" s="14" t="s">
        <v>85</v>
      </c>
      <c r="BK284" s="100">
        <f t="shared" si="89"/>
        <v>0</v>
      </c>
      <c r="BL284" s="14" t="s">
        <v>207</v>
      </c>
      <c r="BM284" s="169" t="s">
        <v>671</v>
      </c>
    </row>
    <row r="285" spans="1:65" s="12" customFormat="1" ht="22.9" customHeight="1">
      <c r="B285" s="143"/>
      <c r="D285" s="144" t="s">
        <v>72</v>
      </c>
      <c r="E285" s="154" t="s">
        <v>672</v>
      </c>
      <c r="F285" s="154" t="s">
        <v>673</v>
      </c>
      <c r="I285" s="146"/>
      <c r="J285" s="155">
        <f>BK285</f>
        <v>0</v>
      </c>
      <c r="L285" s="143"/>
      <c r="M285" s="148"/>
      <c r="N285" s="149"/>
      <c r="O285" s="149"/>
      <c r="P285" s="150">
        <f>P286</f>
        <v>0</v>
      </c>
      <c r="Q285" s="149"/>
      <c r="R285" s="150">
        <f>R286</f>
        <v>5.7240000000000004E-4</v>
      </c>
      <c r="S285" s="149"/>
      <c r="T285" s="151">
        <f>T286</f>
        <v>0</v>
      </c>
      <c r="AR285" s="144" t="s">
        <v>85</v>
      </c>
      <c r="AT285" s="152" t="s">
        <v>72</v>
      </c>
      <c r="AU285" s="152" t="s">
        <v>80</v>
      </c>
      <c r="AY285" s="144" t="s">
        <v>138</v>
      </c>
      <c r="BK285" s="153">
        <f>BK286</f>
        <v>0</v>
      </c>
    </row>
    <row r="286" spans="1:65" s="2" customFormat="1" ht="34.9" customHeight="1">
      <c r="A286" s="30"/>
      <c r="B286" s="156"/>
      <c r="C286" s="157" t="s">
        <v>674</v>
      </c>
      <c r="D286" s="157" t="s">
        <v>140</v>
      </c>
      <c r="E286" s="158" t="s">
        <v>675</v>
      </c>
      <c r="F286" s="159" t="s">
        <v>676</v>
      </c>
      <c r="G286" s="160" t="s">
        <v>168</v>
      </c>
      <c r="H286" s="161">
        <v>28.62</v>
      </c>
      <c r="I286" s="162"/>
      <c r="J286" s="163">
        <f>ROUND(I286*H286,2)</f>
        <v>0</v>
      </c>
      <c r="K286" s="164"/>
      <c r="L286" s="31"/>
      <c r="M286" s="165" t="s">
        <v>1</v>
      </c>
      <c r="N286" s="166" t="s">
        <v>39</v>
      </c>
      <c r="O286" s="59"/>
      <c r="P286" s="167">
        <f>O286*H286</f>
        <v>0</v>
      </c>
      <c r="Q286" s="167">
        <v>2.0000000000000002E-5</v>
      </c>
      <c r="R286" s="167">
        <f>Q286*H286</f>
        <v>5.7240000000000004E-4</v>
      </c>
      <c r="S286" s="167">
        <v>0</v>
      </c>
      <c r="T286" s="168">
        <f>S286*H286</f>
        <v>0</v>
      </c>
      <c r="U286" s="30"/>
      <c r="V286" s="30"/>
      <c r="W286" s="30"/>
      <c r="X286" s="30"/>
      <c r="Y286" s="30"/>
      <c r="Z286" s="30"/>
      <c r="AA286" s="30"/>
      <c r="AB286" s="30"/>
      <c r="AC286" s="30"/>
      <c r="AD286" s="30"/>
      <c r="AE286" s="30"/>
      <c r="AR286" s="169" t="s">
        <v>207</v>
      </c>
      <c r="AT286" s="169" t="s">
        <v>140</v>
      </c>
      <c r="AU286" s="169" t="s">
        <v>85</v>
      </c>
      <c r="AY286" s="14" t="s">
        <v>138</v>
      </c>
      <c r="BE286" s="100">
        <f>IF(N286="základná",J286,0)</f>
        <v>0</v>
      </c>
      <c r="BF286" s="100">
        <f>IF(N286="znížená",J286,0)</f>
        <v>0</v>
      </c>
      <c r="BG286" s="100">
        <f>IF(N286="zákl. prenesená",J286,0)</f>
        <v>0</v>
      </c>
      <c r="BH286" s="100">
        <f>IF(N286="zníž. prenesená",J286,0)</f>
        <v>0</v>
      </c>
      <c r="BI286" s="100">
        <f>IF(N286="nulová",J286,0)</f>
        <v>0</v>
      </c>
      <c r="BJ286" s="14" t="s">
        <v>85</v>
      </c>
      <c r="BK286" s="100">
        <f>ROUND(I286*H286,2)</f>
        <v>0</v>
      </c>
      <c r="BL286" s="14" t="s">
        <v>207</v>
      </c>
      <c r="BM286" s="169" t="s">
        <v>677</v>
      </c>
    </row>
    <row r="287" spans="1:65" s="12" customFormat="1" ht="22.9" customHeight="1">
      <c r="B287" s="143"/>
      <c r="D287" s="144" t="s">
        <v>72</v>
      </c>
      <c r="E287" s="154" t="s">
        <v>678</v>
      </c>
      <c r="F287" s="154" t="s">
        <v>679</v>
      </c>
      <c r="I287" s="146"/>
      <c r="J287" s="155">
        <f>BK287</f>
        <v>0</v>
      </c>
      <c r="L287" s="143"/>
      <c r="M287" s="148"/>
      <c r="N287" s="149"/>
      <c r="O287" s="149"/>
      <c r="P287" s="150">
        <f>SUM(P288:P290)</f>
        <v>0</v>
      </c>
      <c r="Q287" s="149"/>
      <c r="R287" s="150">
        <f>SUM(R288:R290)</f>
        <v>3.2800019999999999E-2</v>
      </c>
      <c r="S287" s="149"/>
      <c r="T287" s="151">
        <f>SUM(T288:T290)</f>
        <v>0</v>
      </c>
      <c r="AR287" s="144" t="s">
        <v>85</v>
      </c>
      <c r="AT287" s="152" t="s">
        <v>72</v>
      </c>
      <c r="AU287" s="152" t="s">
        <v>80</v>
      </c>
      <c r="AY287" s="144" t="s">
        <v>138</v>
      </c>
      <c r="BK287" s="153">
        <f>SUM(BK288:BK290)</f>
        <v>0</v>
      </c>
    </row>
    <row r="288" spans="1:65" s="2" customFormat="1" ht="22.15" customHeight="1">
      <c r="A288" s="30"/>
      <c r="B288" s="156"/>
      <c r="C288" s="157" t="s">
        <v>680</v>
      </c>
      <c r="D288" s="157" t="s">
        <v>140</v>
      </c>
      <c r="E288" s="158" t="s">
        <v>681</v>
      </c>
      <c r="F288" s="159" t="s">
        <v>682</v>
      </c>
      <c r="G288" s="160" t="s">
        <v>168</v>
      </c>
      <c r="H288" s="161">
        <v>65.926000000000002</v>
      </c>
      <c r="I288" s="162"/>
      <c r="J288" s="163">
        <f>ROUND(I288*H288,2)</f>
        <v>0</v>
      </c>
      <c r="K288" s="164"/>
      <c r="L288" s="31"/>
      <c r="M288" s="165" t="s">
        <v>1</v>
      </c>
      <c r="N288" s="166" t="s">
        <v>39</v>
      </c>
      <c r="O288" s="59"/>
      <c r="P288" s="167">
        <f>O288*H288</f>
        <v>0</v>
      </c>
      <c r="Q288" s="167">
        <v>1E-4</v>
      </c>
      <c r="R288" s="167">
        <f>Q288*H288</f>
        <v>6.5926000000000005E-3</v>
      </c>
      <c r="S288" s="167">
        <v>0</v>
      </c>
      <c r="T288" s="168">
        <f>S288*H288</f>
        <v>0</v>
      </c>
      <c r="U288" s="30"/>
      <c r="V288" s="30"/>
      <c r="W288" s="30"/>
      <c r="X288" s="30"/>
      <c r="Y288" s="30"/>
      <c r="Z288" s="30"/>
      <c r="AA288" s="30"/>
      <c r="AB288" s="30"/>
      <c r="AC288" s="30"/>
      <c r="AD288" s="30"/>
      <c r="AE288" s="30"/>
      <c r="AR288" s="169" t="s">
        <v>207</v>
      </c>
      <c r="AT288" s="169" t="s">
        <v>140</v>
      </c>
      <c r="AU288" s="169" t="s">
        <v>85</v>
      </c>
      <c r="AY288" s="14" t="s">
        <v>138</v>
      </c>
      <c r="BE288" s="100">
        <f>IF(N288="základná",J288,0)</f>
        <v>0</v>
      </c>
      <c r="BF288" s="100">
        <f>IF(N288="znížená",J288,0)</f>
        <v>0</v>
      </c>
      <c r="BG288" s="100">
        <f>IF(N288="zákl. prenesená",J288,0)</f>
        <v>0</v>
      </c>
      <c r="BH288" s="100">
        <f>IF(N288="zníž. prenesená",J288,0)</f>
        <v>0</v>
      </c>
      <c r="BI288" s="100">
        <f>IF(N288="nulová",J288,0)</f>
        <v>0</v>
      </c>
      <c r="BJ288" s="14" t="s">
        <v>85</v>
      </c>
      <c r="BK288" s="100">
        <f>ROUND(I288*H288,2)</f>
        <v>0</v>
      </c>
      <c r="BL288" s="14" t="s">
        <v>207</v>
      </c>
      <c r="BM288" s="169" t="s">
        <v>683</v>
      </c>
    </row>
    <row r="289" spans="1:65" s="2" customFormat="1" ht="22.15" customHeight="1">
      <c r="A289" s="30"/>
      <c r="B289" s="156"/>
      <c r="C289" s="157" t="s">
        <v>684</v>
      </c>
      <c r="D289" s="157" t="s">
        <v>140</v>
      </c>
      <c r="E289" s="158" t="s">
        <v>685</v>
      </c>
      <c r="F289" s="159" t="s">
        <v>686</v>
      </c>
      <c r="G289" s="160" t="s">
        <v>168</v>
      </c>
      <c r="H289" s="161">
        <v>100</v>
      </c>
      <c r="I289" s="162"/>
      <c r="J289" s="163">
        <f>ROUND(I289*H289,2)</f>
        <v>0</v>
      </c>
      <c r="K289" s="164"/>
      <c r="L289" s="31"/>
      <c r="M289" s="165" t="s">
        <v>1</v>
      </c>
      <c r="N289" s="166" t="s">
        <v>39</v>
      </c>
      <c r="O289" s="59"/>
      <c r="P289" s="167">
        <f>O289*H289</f>
        <v>0</v>
      </c>
      <c r="Q289" s="167">
        <v>1.4999999999999999E-4</v>
      </c>
      <c r="R289" s="167">
        <f>Q289*H289</f>
        <v>1.4999999999999999E-2</v>
      </c>
      <c r="S289" s="167">
        <v>0</v>
      </c>
      <c r="T289" s="168">
        <f>S289*H289</f>
        <v>0</v>
      </c>
      <c r="U289" s="30"/>
      <c r="V289" s="30"/>
      <c r="W289" s="30"/>
      <c r="X289" s="30"/>
      <c r="Y289" s="30"/>
      <c r="Z289" s="30"/>
      <c r="AA289" s="30"/>
      <c r="AB289" s="30"/>
      <c r="AC289" s="30"/>
      <c r="AD289" s="30"/>
      <c r="AE289" s="30"/>
      <c r="AR289" s="169" t="s">
        <v>207</v>
      </c>
      <c r="AT289" s="169" t="s">
        <v>140</v>
      </c>
      <c r="AU289" s="169" t="s">
        <v>85</v>
      </c>
      <c r="AY289" s="14" t="s">
        <v>138</v>
      </c>
      <c r="BE289" s="100">
        <f>IF(N289="základná",J289,0)</f>
        <v>0</v>
      </c>
      <c r="BF289" s="100">
        <f>IF(N289="znížená",J289,0)</f>
        <v>0</v>
      </c>
      <c r="BG289" s="100">
        <f>IF(N289="zákl. prenesená",J289,0)</f>
        <v>0</v>
      </c>
      <c r="BH289" s="100">
        <f>IF(N289="zníž. prenesená",J289,0)</f>
        <v>0</v>
      </c>
      <c r="BI289" s="100">
        <f>IF(N289="nulová",J289,0)</f>
        <v>0</v>
      </c>
      <c r="BJ289" s="14" t="s">
        <v>85</v>
      </c>
      <c r="BK289" s="100">
        <f>ROUND(I289*H289,2)</f>
        <v>0</v>
      </c>
      <c r="BL289" s="14" t="s">
        <v>207</v>
      </c>
      <c r="BM289" s="169" t="s">
        <v>687</v>
      </c>
    </row>
    <row r="290" spans="1:65" s="2" customFormat="1" ht="34.9" customHeight="1">
      <c r="A290" s="30"/>
      <c r="B290" s="156"/>
      <c r="C290" s="157" t="s">
        <v>688</v>
      </c>
      <c r="D290" s="157" t="s">
        <v>140</v>
      </c>
      <c r="E290" s="158" t="s">
        <v>689</v>
      </c>
      <c r="F290" s="159" t="s">
        <v>690</v>
      </c>
      <c r="G290" s="160" t="s">
        <v>168</v>
      </c>
      <c r="H290" s="161">
        <v>65.926000000000002</v>
      </c>
      <c r="I290" s="162"/>
      <c r="J290" s="163">
        <f>ROUND(I290*H290,2)</f>
        <v>0</v>
      </c>
      <c r="K290" s="164"/>
      <c r="L290" s="31"/>
      <c r="M290" s="182" t="s">
        <v>1</v>
      </c>
      <c r="N290" s="183" t="s">
        <v>39</v>
      </c>
      <c r="O290" s="184"/>
      <c r="P290" s="185">
        <f>O290*H290</f>
        <v>0</v>
      </c>
      <c r="Q290" s="185">
        <v>1.7000000000000001E-4</v>
      </c>
      <c r="R290" s="185">
        <f>Q290*H290</f>
        <v>1.1207420000000001E-2</v>
      </c>
      <c r="S290" s="185">
        <v>0</v>
      </c>
      <c r="T290" s="186">
        <f>S290*H290</f>
        <v>0</v>
      </c>
      <c r="U290" s="30"/>
      <c r="V290" s="30"/>
      <c r="W290" s="30"/>
      <c r="X290" s="30"/>
      <c r="Y290" s="30"/>
      <c r="Z290" s="30"/>
      <c r="AA290" s="30"/>
      <c r="AB290" s="30"/>
      <c r="AC290" s="30"/>
      <c r="AD290" s="30"/>
      <c r="AE290" s="30"/>
      <c r="AR290" s="169" t="s">
        <v>207</v>
      </c>
      <c r="AT290" s="169" t="s">
        <v>140</v>
      </c>
      <c r="AU290" s="169" t="s">
        <v>85</v>
      </c>
      <c r="AY290" s="14" t="s">
        <v>138</v>
      </c>
      <c r="BE290" s="100">
        <f>IF(N290="základná",J290,0)</f>
        <v>0</v>
      </c>
      <c r="BF290" s="100">
        <f>IF(N290="znížená",J290,0)</f>
        <v>0</v>
      </c>
      <c r="BG290" s="100">
        <f>IF(N290="zákl. prenesená",J290,0)</f>
        <v>0</v>
      </c>
      <c r="BH290" s="100">
        <f>IF(N290="zníž. prenesená",J290,0)</f>
        <v>0</v>
      </c>
      <c r="BI290" s="100">
        <f>IF(N290="nulová",J290,0)</f>
        <v>0</v>
      </c>
      <c r="BJ290" s="14" t="s">
        <v>85</v>
      </c>
      <c r="BK290" s="100">
        <f>ROUND(I290*H290,2)</f>
        <v>0</v>
      </c>
      <c r="BL290" s="14" t="s">
        <v>207</v>
      </c>
      <c r="BM290" s="169" t="s">
        <v>691</v>
      </c>
    </row>
    <row r="291" spans="1:65" s="2" customFormat="1" ht="6.95" customHeight="1">
      <c r="A291" s="30"/>
      <c r="B291" s="48"/>
      <c r="C291" s="49"/>
      <c r="D291" s="49"/>
      <c r="E291" s="49"/>
      <c r="F291" s="49"/>
      <c r="G291" s="49"/>
      <c r="H291" s="49"/>
      <c r="I291" s="49"/>
      <c r="J291" s="49"/>
      <c r="K291" s="49"/>
      <c r="L291" s="31"/>
      <c r="M291" s="30"/>
      <c r="O291" s="30"/>
      <c r="P291" s="30"/>
      <c r="Q291" s="30"/>
      <c r="R291" s="30"/>
      <c r="S291" s="30"/>
      <c r="T291" s="30"/>
      <c r="U291" s="30"/>
      <c r="V291" s="30"/>
      <c r="W291" s="30"/>
      <c r="X291" s="30"/>
      <c r="Y291" s="30"/>
      <c r="Z291" s="30"/>
      <c r="AA291" s="30"/>
      <c r="AB291" s="30"/>
      <c r="AC291" s="30"/>
      <c r="AD291" s="30"/>
      <c r="AE291" s="30"/>
    </row>
  </sheetData>
  <autoFilter ref="C136:K290"/>
  <mergeCells count="12">
    <mergeCell ref="E129:H129"/>
    <mergeCell ref="L2:V2"/>
    <mergeCell ref="E85:H85"/>
    <mergeCell ref="E87:H87"/>
    <mergeCell ref="E89:H89"/>
    <mergeCell ref="E125:H125"/>
    <mergeCell ref="E127:H127"/>
    <mergeCell ref="E7:H7"/>
    <mergeCell ref="E9:H9"/>
    <mergeCell ref="E11:H11"/>
    <mergeCell ref="E20:H20"/>
    <mergeCell ref="E29:H29"/>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A2:BM176"/>
  <sheetViews>
    <sheetView showGridLines="0" zoomScale="90" zoomScaleNormal="90" workbookViewId="0">
      <selection activeCell="W153" sqref="W153"/>
    </sheetView>
  </sheetViews>
  <sheetFormatPr defaultRowHeight="11.25"/>
  <cols>
    <col min="1" max="1" width="8.83203125" style="1" customWidth="1"/>
    <col min="2" max="2" width="1.1640625" style="1" customWidth="1"/>
    <col min="3" max="4" width="4.5" style="1" customWidth="1"/>
    <col min="5" max="5" width="18.33203125" style="1" customWidth="1"/>
    <col min="6" max="6" width="54.5" style="1" customWidth="1"/>
    <col min="7" max="7" width="8" style="1" customWidth="1"/>
    <col min="8" max="8" width="15" style="1" customWidth="1"/>
    <col min="9" max="9" width="16.83203125" style="1" customWidth="1"/>
    <col min="10" max="10" width="23.83203125" style="1" customWidth="1"/>
    <col min="11" max="11" width="23.83203125" style="1" hidden="1" customWidth="1"/>
    <col min="12" max="12" width="10" style="1" customWidth="1"/>
    <col min="13" max="13" width="11.5" style="1" hidden="1" customWidth="1"/>
    <col min="14" max="14" width="9.1640625" style="1" hidden="1"/>
    <col min="15" max="20" width="15.1640625" style="1" hidden="1" customWidth="1"/>
    <col min="21" max="21" width="17.5" style="1" hidden="1" customWidth="1"/>
    <col min="22" max="22" width="13.1640625" style="1" customWidth="1"/>
    <col min="23" max="23" width="17.5" style="1" customWidth="1"/>
    <col min="24" max="24" width="13.1640625" style="1" customWidth="1"/>
    <col min="25" max="25" width="16" style="1" customWidth="1"/>
    <col min="26" max="26" width="11.6640625" style="1" customWidth="1"/>
    <col min="27" max="27" width="16" style="1" customWidth="1"/>
    <col min="28" max="28" width="17.5" style="1" customWidth="1"/>
    <col min="29" max="29" width="11.6640625" style="1" customWidth="1"/>
    <col min="30" max="30" width="16" style="1" customWidth="1"/>
    <col min="31" max="31" width="17.5" style="1" customWidth="1"/>
    <col min="44" max="65" width="9.1640625" style="1" hidden="1"/>
  </cols>
  <sheetData>
    <row r="2" spans="1:46" s="1" customFormat="1" ht="36.950000000000003" customHeight="1">
      <c r="L2" s="375" t="s">
        <v>5</v>
      </c>
      <c r="M2" s="358"/>
      <c r="N2" s="358"/>
      <c r="O2" s="358"/>
      <c r="P2" s="358"/>
      <c r="Q2" s="358"/>
      <c r="R2" s="358"/>
      <c r="S2" s="358"/>
      <c r="T2" s="358"/>
      <c r="U2" s="358"/>
      <c r="V2" s="358"/>
      <c r="AT2" s="14" t="s">
        <v>89</v>
      </c>
    </row>
    <row r="3" spans="1:46" s="1" customFormat="1" ht="6.95" customHeight="1">
      <c r="B3" s="15"/>
      <c r="C3" s="16"/>
      <c r="D3" s="16"/>
      <c r="E3" s="16"/>
      <c r="F3" s="16"/>
      <c r="G3" s="16"/>
      <c r="H3" s="16"/>
      <c r="I3" s="16"/>
      <c r="J3" s="16"/>
      <c r="K3" s="16"/>
      <c r="L3" s="17"/>
      <c r="AT3" s="14" t="s">
        <v>73</v>
      </c>
    </row>
    <row r="4" spans="1:46" s="1" customFormat="1" ht="24.95" customHeight="1">
      <c r="B4" s="17"/>
      <c r="D4" s="18" t="s">
        <v>1021</v>
      </c>
      <c r="L4" s="17"/>
      <c r="M4" s="103" t="s">
        <v>9</v>
      </c>
      <c r="AT4" s="14" t="s">
        <v>3</v>
      </c>
    </row>
    <row r="5" spans="1:46" s="1" customFormat="1" ht="6.95" customHeight="1">
      <c r="B5" s="17"/>
      <c r="L5" s="17"/>
    </row>
    <row r="6" spans="1:46" s="1" customFormat="1" ht="12" customHeight="1">
      <c r="B6" s="17"/>
      <c r="D6" s="24" t="s">
        <v>14</v>
      </c>
      <c r="L6" s="17"/>
    </row>
    <row r="7" spans="1:46" s="1" customFormat="1" ht="14.45" customHeight="1">
      <c r="B7" s="17"/>
      <c r="E7" s="380" t="str">
        <f>'Rekapitulácia stavby'!K6</f>
        <v>Zníženie energetickej náročnosti verejnej budovy Obecná knižnica Porúbka</v>
      </c>
      <c r="F7" s="381"/>
      <c r="G7" s="381"/>
      <c r="H7" s="381"/>
      <c r="L7" s="17"/>
    </row>
    <row r="8" spans="1:46" s="1" customFormat="1" ht="12" customHeight="1">
      <c r="B8" s="17"/>
      <c r="D8" s="24" t="s">
        <v>100</v>
      </c>
      <c r="L8" s="17"/>
    </row>
    <row r="9" spans="1:46" s="2" customFormat="1" ht="14.45" customHeight="1">
      <c r="A9" s="30"/>
      <c r="B9" s="31"/>
      <c r="C9" s="30"/>
      <c r="D9" s="30"/>
      <c r="E9" s="380" t="s">
        <v>101</v>
      </c>
      <c r="F9" s="379"/>
      <c r="G9" s="379"/>
      <c r="H9" s="379"/>
      <c r="I9" s="30"/>
      <c r="J9" s="30"/>
      <c r="K9" s="30"/>
      <c r="L9" s="43"/>
      <c r="S9" s="30"/>
      <c r="T9" s="30"/>
      <c r="U9" s="30"/>
      <c r="V9" s="30"/>
      <c r="W9" s="30"/>
      <c r="X9" s="30"/>
      <c r="Y9" s="30"/>
      <c r="Z9" s="30"/>
      <c r="AA9" s="30"/>
      <c r="AB9" s="30"/>
      <c r="AC9" s="30"/>
      <c r="AD9" s="30"/>
      <c r="AE9" s="30"/>
    </row>
    <row r="10" spans="1:46" s="2" customFormat="1" ht="12" customHeight="1">
      <c r="A10" s="30"/>
      <c r="B10" s="31"/>
      <c r="C10" s="30"/>
      <c r="D10" s="24" t="s">
        <v>102</v>
      </c>
      <c r="E10" s="30"/>
      <c r="F10" s="30"/>
      <c r="G10" s="30"/>
      <c r="H10" s="30"/>
      <c r="I10" s="30"/>
      <c r="J10" s="30"/>
      <c r="K10" s="30"/>
      <c r="L10" s="43"/>
      <c r="S10" s="30"/>
      <c r="T10" s="30"/>
      <c r="U10" s="30"/>
      <c r="V10" s="30"/>
      <c r="W10" s="30"/>
      <c r="X10" s="30"/>
      <c r="Y10" s="30"/>
      <c r="Z10" s="30"/>
      <c r="AA10" s="30"/>
      <c r="AB10" s="30"/>
      <c r="AC10" s="30"/>
      <c r="AD10" s="30"/>
      <c r="AE10" s="30"/>
    </row>
    <row r="11" spans="1:46" s="2" customFormat="1" ht="15.6" customHeight="1">
      <c r="A11" s="30"/>
      <c r="B11" s="31"/>
      <c r="C11" s="30"/>
      <c r="D11" s="30"/>
      <c r="E11" s="333" t="s">
        <v>692</v>
      </c>
      <c r="F11" s="379"/>
      <c r="G11" s="379"/>
      <c r="H11" s="379"/>
      <c r="I11" s="30"/>
      <c r="J11" s="30"/>
      <c r="K11" s="30"/>
      <c r="L11" s="43"/>
      <c r="S11" s="30"/>
      <c r="T11" s="30"/>
      <c r="U11" s="30"/>
      <c r="V11" s="30"/>
      <c r="W11" s="30"/>
      <c r="X11" s="30"/>
      <c r="Y11" s="30"/>
      <c r="Z11" s="30"/>
      <c r="AA11" s="30"/>
      <c r="AB11" s="30"/>
      <c r="AC11" s="30"/>
      <c r="AD11" s="30"/>
      <c r="AE11" s="30"/>
    </row>
    <row r="12" spans="1:46" s="2" customFormat="1">
      <c r="A12" s="30"/>
      <c r="B12" s="31"/>
      <c r="C12" s="30"/>
      <c r="D12" s="30"/>
      <c r="E12" s="30"/>
      <c r="F12" s="30"/>
      <c r="G12" s="30"/>
      <c r="H12" s="30"/>
      <c r="I12" s="30"/>
      <c r="J12" s="30"/>
      <c r="K12" s="30"/>
      <c r="L12" s="43"/>
      <c r="S12" s="30"/>
      <c r="T12" s="30"/>
      <c r="U12" s="30"/>
      <c r="V12" s="30"/>
      <c r="W12" s="30"/>
      <c r="X12" s="30"/>
      <c r="Y12" s="30"/>
      <c r="Z12" s="30"/>
      <c r="AA12" s="30"/>
      <c r="AB12" s="30"/>
      <c r="AC12" s="30"/>
      <c r="AD12" s="30"/>
      <c r="AE12" s="30"/>
    </row>
    <row r="13" spans="1:46" s="2" customFormat="1" ht="12" customHeight="1">
      <c r="A13" s="30"/>
      <c r="B13" s="31"/>
      <c r="C13" s="30"/>
      <c r="D13" s="24" t="s">
        <v>15</v>
      </c>
      <c r="E13" s="30"/>
      <c r="F13" s="22" t="s">
        <v>1</v>
      </c>
      <c r="G13" s="30"/>
      <c r="H13" s="30"/>
      <c r="I13" s="24" t="s">
        <v>16</v>
      </c>
      <c r="J13" s="22" t="s">
        <v>1</v>
      </c>
      <c r="K13" s="30"/>
      <c r="L13" s="43"/>
      <c r="S13" s="30"/>
      <c r="T13" s="30"/>
      <c r="U13" s="30"/>
      <c r="V13" s="30"/>
      <c r="W13" s="30"/>
      <c r="X13" s="30"/>
      <c r="Y13" s="30"/>
      <c r="Z13" s="30"/>
      <c r="AA13" s="30"/>
      <c r="AB13" s="30"/>
      <c r="AC13" s="30"/>
      <c r="AD13" s="30"/>
      <c r="AE13" s="30"/>
    </row>
    <row r="14" spans="1:46" s="2" customFormat="1" ht="12" customHeight="1">
      <c r="A14" s="30"/>
      <c r="B14" s="31"/>
      <c r="C14" s="30"/>
      <c r="D14" s="24" t="s">
        <v>17</v>
      </c>
      <c r="E14" s="30"/>
      <c r="F14" s="22" t="s">
        <v>18</v>
      </c>
      <c r="G14" s="30"/>
      <c r="H14" s="30"/>
      <c r="I14" s="24" t="s">
        <v>19</v>
      </c>
      <c r="J14" s="56" t="str">
        <f>'Rekapitulácia stavby'!AN8</f>
        <v>Vyplň údaj</v>
      </c>
      <c r="K14" s="30"/>
      <c r="L14" s="43"/>
      <c r="S14" s="30"/>
      <c r="T14" s="30"/>
      <c r="U14" s="30"/>
      <c r="V14" s="30"/>
      <c r="W14" s="30"/>
      <c r="X14" s="30"/>
      <c r="Y14" s="30"/>
      <c r="Z14" s="30"/>
      <c r="AA14" s="30"/>
      <c r="AB14" s="30"/>
      <c r="AC14" s="30"/>
      <c r="AD14" s="30"/>
      <c r="AE14" s="30"/>
    </row>
    <row r="15" spans="1:46" s="2" customFormat="1" ht="10.9" customHeight="1">
      <c r="A15" s="30"/>
      <c r="B15" s="31"/>
      <c r="C15" s="30"/>
      <c r="D15" s="30"/>
      <c r="E15" s="30"/>
      <c r="F15" s="30"/>
      <c r="G15" s="30"/>
      <c r="H15" s="30"/>
      <c r="I15" s="30"/>
      <c r="J15" s="30"/>
      <c r="K15" s="30"/>
      <c r="L15" s="43"/>
      <c r="S15" s="30"/>
      <c r="T15" s="30"/>
      <c r="U15" s="30"/>
      <c r="V15" s="30"/>
      <c r="W15" s="30"/>
      <c r="X15" s="30"/>
      <c r="Y15" s="30"/>
      <c r="Z15" s="30"/>
      <c r="AA15" s="30"/>
      <c r="AB15" s="30"/>
      <c r="AC15" s="30"/>
      <c r="AD15" s="30"/>
      <c r="AE15" s="30"/>
    </row>
    <row r="16" spans="1:46" s="2" customFormat="1" ht="12" customHeight="1">
      <c r="A16" s="30"/>
      <c r="B16" s="31"/>
      <c r="C16" s="30"/>
      <c r="D16" s="24" t="s">
        <v>20</v>
      </c>
      <c r="E16" s="30"/>
      <c r="F16" s="30"/>
      <c r="G16" s="30"/>
      <c r="H16" s="30"/>
      <c r="I16" s="24" t="s">
        <v>21</v>
      </c>
      <c r="J16" s="22" t="str">
        <f>IF('Rekapitulácia stavby'!AN10="","",'Rekapitulácia stavby'!AN10)</f>
        <v/>
      </c>
      <c r="K16" s="30"/>
      <c r="L16" s="43"/>
      <c r="S16" s="30"/>
      <c r="T16" s="30"/>
      <c r="U16" s="30"/>
      <c r="V16" s="30"/>
      <c r="W16" s="30"/>
      <c r="X16" s="30"/>
      <c r="Y16" s="30"/>
      <c r="Z16" s="30"/>
      <c r="AA16" s="30"/>
      <c r="AB16" s="30"/>
      <c r="AC16" s="30"/>
      <c r="AD16" s="30"/>
      <c r="AE16" s="30"/>
    </row>
    <row r="17" spans="1:31" s="2" customFormat="1" ht="18" customHeight="1">
      <c r="A17" s="30"/>
      <c r="B17" s="31"/>
      <c r="C17" s="30"/>
      <c r="D17" s="30"/>
      <c r="E17" s="22" t="str">
        <f>IF('Rekapitulácia stavby'!E11="","",'Rekapitulácia stavby'!E11)</f>
        <v xml:space="preserve"> </v>
      </c>
      <c r="F17" s="30"/>
      <c r="G17" s="30"/>
      <c r="H17" s="30"/>
      <c r="I17" s="24" t="s">
        <v>23</v>
      </c>
      <c r="J17" s="22" t="str">
        <f>IF('Rekapitulácia stavby'!AN11="","",'Rekapitulácia stavby'!AN11)</f>
        <v/>
      </c>
      <c r="K17" s="30"/>
      <c r="L17" s="43"/>
      <c r="S17" s="30"/>
      <c r="T17" s="30"/>
      <c r="U17" s="30"/>
      <c r="V17" s="30"/>
      <c r="W17" s="30"/>
      <c r="X17" s="30"/>
      <c r="Y17" s="30"/>
      <c r="Z17" s="30"/>
      <c r="AA17" s="30"/>
      <c r="AB17" s="30"/>
      <c r="AC17" s="30"/>
      <c r="AD17" s="30"/>
      <c r="AE17" s="30"/>
    </row>
    <row r="18" spans="1:31" s="2" customFormat="1" ht="6.95" customHeight="1">
      <c r="A18" s="30"/>
      <c r="B18" s="31"/>
      <c r="C18" s="30"/>
      <c r="D18" s="30"/>
      <c r="E18" s="30"/>
      <c r="F18" s="30"/>
      <c r="G18" s="30"/>
      <c r="H18" s="30"/>
      <c r="I18" s="30"/>
      <c r="J18" s="30"/>
      <c r="K18" s="30"/>
      <c r="L18" s="43"/>
      <c r="S18" s="30"/>
      <c r="T18" s="30"/>
      <c r="U18" s="30"/>
      <c r="V18" s="30"/>
      <c r="W18" s="30"/>
      <c r="X18" s="30"/>
      <c r="Y18" s="30"/>
      <c r="Z18" s="30"/>
      <c r="AA18" s="30"/>
      <c r="AB18" s="30"/>
      <c r="AC18" s="30"/>
      <c r="AD18" s="30"/>
      <c r="AE18" s="30"/>
    </row>
    <row r="19" spans="1:31" s="2" customFormat="1" ht="12" customHeight="1">
      <c r="A19" s="30"/>
      <c r="B19" s="31"/>
      <c r="C19" s="30"/>
      <c r="D19" s="24" t="s">
        <v>24</v>
      </c>
      <c r="E19" s="30"/>
      <c r="F19" s="30"/>
      <c r="G19" s="30"/>
      <c r="H19" s="30"/>
      <c r="I19" s="24" t="s">
        <v>21</v>
      </c>
      <c r="J19" s="25" t="str">
        <f>'Rekapitulácia stavby'!AN13</f>
        <v>Vyplň údaj</v>
      </c>
      <c r="K19" s="30"/>
      <c r="L19" s="43"/>
      <c r="S19" s="30"/>
      <c r="T19" s="30"/>
      <c r="U19" s="30"/>
      <c r="V19" s="30"/>
      <c r="W19" s="30"/>
      <c r="X19" s="30"/>
      <c r="Y19" s="30"/>
      <c r="Z19" s="30"/>
      <c r="AA19" s="30"/>
      <c r="AB19" s="30"/>
      <c r="AC19" s="30"/>
      <c r="AD19" s="30"/>
      <c r="AE19" s="30"/>
    </row>
    <row r="20" spans="1:31" s="2" customFormat="1" ht="18" customHeight="1">
      <c r="A20" s="30"/>
      <c r="B20" s="31"/>
      <c r="C20" s="30"/>
      <c r="D20" s="30"/>
      <c r="E20" s="382" t="str">
        <f>'Rekapitulácia stavby'!E14</f>
        <v>Vyplň údaj</v>
      </c>
      <c r="F20" s="357"/>
      <c r="G20" s="357"/>
      <c r="H20" s="357"/>
      <c r="I20" s="24" t="s">
        <v>23</v>
      </c>
      <c r="J20" s="25" t="str">
        <f>'Rekapitulácia stavby'!AN14</f>
        <v>Vyplň údaj</v>
      </c>
      <c r="K20" s="30"/>
      <c r="L20" s="43"/>
      <c r="S20" s="30"/>
      <c r="T20" s="30"/>
      <c r="U20" s="30"/>
      <c r="V20" s="30"/>
      <c r="W20" s="30"/>
      <c r="X20" s="30"/>
      <c r="Y20" s="30"/>
      <c r="Z20" s="30"/>
      <c r="AA20" s="30"/>
      <c r="AB20" s="30"/>
      <c r="AC20" s="30"/>
      <c r="AD20" s="30"/>
      <c r="AE20" s="30"/>
    </row>
    <row r="21" spans="1:31" s="2" customFormat="1" ht="6.95" customHeight="1">
      <c r="A21" s="30"/>
      <c r="B21" s="31"/>
      <c r="C21" s="30"/>
      <c r="D21" s="30"/>
      <c r="E21" s="30"/>
      <c r="F21" s="30"/>
      <c r="G21" s="30"/>
      <c r="H21" s="30"/>
      <c r="I21" s="30"/>
      <c r="J21" s="30"/>
      <c r="K21" s="30"/>
      <c r="L21" s="43"/>
      <c r="S21" s="30"/>
      <c r="T21" s="30"/>
      <c r="U21" s="30"/>
      <c r="V21" s="30"/>
      <c r="W21" s="30"/>
      <c r="X21" s="30"/>
      <c r="Y21" s="30"/>
      <c r="Z21" s="30"/>
      <c r="AA21" s="30"/>
      <c r="AB21" s="30"/>
      <c r="AC21" s="30"/>
      <c r="AD21" s="30"/>
      <c r="AE21" s="30"/>
    </row>
    <row r="22" spans="1:31" s="2" customFormat="1" ht="12" customHeight="1">
      <c r="A22" s="30"/>
      <c r="B22" s="31"/>
      <c r="C22" s="30"/>
      <c r="D22" s="24" t="s">
        <v>26</v>
      </c>
      <c r="E22" s="30"/>
      <c r="F22" s="30"/>
      <c r="G22" s="30"/>
      <c r="H22" s="30"/>
      <c r="I22" s="24" t="s">
        <v>21</v>
      </c>
      <c r="J22" s="22" t="str">
        <f>IF('Rekapitulácia stavby'!AN16="","",'Rekapitulácia stavby'!AN16)</f>
        <v/>
      </c>
      <c r="K22" s="30"/>
      <c r="L22" s="43"/>
      <c r="S22" s="30"/>
      <c r="T22" s="30"/>
      <c r="U22" s="30"/>
      <c r="V22" s="30"/>
      <c r="W22" s="30"/>
      <c r="X22" s="30"/>
      <c r="Y22" s="30"/>
      <c r="Z22" s="30"/>
      <c r="AA22" s="30"/>
      <c r="AB22" s="30"/>
      <c r="AC22" s="30"/>
      <c r="AD22" s="30"/>
      <c r="AE22" s="30"/>
    </row>
    <row r="23" spans="1:31" s="2" customFormat="1" ht="18" customHeight="1">
      <c r="A23" s="30"/>
      <c r="B23" s="31"/>
      <c r="C23" s="30"/>
      <c r="D23" s="30"/>
      <c r="E23" s="22" t="str">
        <f>IF('Rekapitulácia stavby'!E17="","",'Rekapitulácia stavby'!E17)</f>
        <v xml:space="preserve"> </v>
      </c>
      <c r="F23" s="30"/>
      <c r="G23" s="30"/>
      <c r="H23" s="30"/>
      <c r="I23" s="24" t="s">
        <v>23</v>
      </c>
      <c r="J23" s="22" t="str">
        <f>IF('Rekapitulácia stavby'!AN17="","",'Rekapitulácia stavby'!AN17)</f>
        <v/>
      </c>
      <c r="K23" s="30"/>
      <c r="L23" s="43"/>
      <c r="S23" s="30"/>
      <c r="T23" s="30"/>
      <c r="U23" s="30"/>
      <c r="V23" s="30"/>
      <c r="W23" s="30"/>
      <c r="X23" s="30"/>
      <c r="Y23" s="30"/>
      <c r="Z23" s="30"/>
      <c r="AA23" s="30"/>
      <c r="AB23" s="30"/>
      <c r="AC23" s="30"/>
      <c r="AD23" s="30"/>
      <c r="AE23" s="30"/>
    </row>
    <row r="24" spans="1:31" s="2" customFormat="1" ht="6.95" customHeight="1">
      <c r="A24" s="30"/>
      <c r="B24" s="31"/>
      <c r="C24" s="30"/>
      <c r="D24" s="30"/>
      <c r="E24" s="30"/>
      <c r="F24" s="30"/>
      <c r="G24" s="30"/>
      <c r="H24" s="30"/>
      <c r="I24" s="30"/>
      <c r="J24" s="30"/>
      <c r="K24" s="30"/>
      <c r="L24" s="43"/>
      <c r="S24" s="30"/>
      <c r="T24" s="30"/>
      <c r="U24" s="30"/>
      <c r="V24" s="30"/>
      <c r="W24" s="30"/>
      <c r="X24" s="30"/>
      <c r="Y24" s="30"/>
      <c r="Z24" s="30"/>
      <c r="AA24" s="30"/>
      <c r="AB24" s="30"/>
      <c r="AC24" s="30"/>
      <c r="AD24" s="30"/>
      <c r="AE24" s="30"/>
    </row>
    <row r="25" spans="1:31" s="2" customFormat="1" ht="12" customHeight="1">
      <c r="A25" s="30"/>
      <c r="B25" s="31"/>
      <c r="C25" s="30"/>
      <c r="D25" s="24" t="s">
        <v>28</v>
      </c>
      <c r="E25" s="30"/>
      <c r="F25" s="30"/>
      <c r="G25" s="30"/>
      <c r="H25" s="30"/>
      <c r="I25" s="24" t="s">
        <v>21</v>
      </c>
      <c r="J25" s="22" t="s">
        <v>1</v>
      </c>
      <c r="K25" s="30"/>
      <c r="L25" s="43"/>
      <c r="S25" s="30"/>
      <c r="T25" s="30"/>
      <c r="U25" s="30"/>
      <c r="V25" s="30"/>
      <c r="W25" s="30"/>
      <c r="X25" s="30"/>
      <c r="Y25" s="30"/>
      <c r="Z25" s="30"/>
      <c r="AA25" s="30"/>
      <c r="AB25" s="30"/>
      <c r="AC25" s="30"/>
      <c r="AD25" s="30"/>
      <c r="AE25" s="30"/>
    </row>
    <row r="26" spans="1:31" s="2" customFormat="1" ht="18" customHeight="1">
      <c r="A26" s="30"/>
      <c r="B26" s="31"/>
      <c r="C26" s="30"/>
      <c r="D26" s="30"/>
      <c r="E26" s="22"/>
      <c r="F26" s="30"/>
      <c r="G26" s="30"/>
      <c r="H26" s="30"/>
      <c r="I26" s="24" t="s">
        <v>23</v>
      </c>
      <c r="J26" s="22" t="s">
        <v>1</v>
      </c>
      <c r="K26" s="30"/>
      <c r="L26" s="43"/>
      <c r="S26" s="30"/>
      <c r="T26" s="30"/>
      <c r="U26" s="30"/>
      <c r="V26" s="30"/>
      <c r="W26" s="30"/>
      <c r="X26" s="30"/>
      <c r="Y26" s="30"/>
      <c r="Z26" s="30"/>
      <c r="AA26" s="30"/>
      <c r="AB26" s="30"/>
      <c r="AC26" s="30"/>
      <c r="AD26" s="30"/>
      <c r="AE26" s="30"/>
    </row>
    <row r="27" spans="1:31" s="2" customFormat="1" ht="6.95" customHeight="1">
      <c r="A27" s="30"/>
      <c r="B27" s="31"/>
      <c r="C27" s="30"/>
      <c r="D27" s="30"/>
      <c r="E27" s="30"/>
      <c r="F27" s="30"/>
      <c r="G27" s="30"/>
      <c r="H27" s="30"/>
      <c r="I27" s="30"/>
      <c r="J27" s="30"/>
      <c r="K27" s="30"/>
      <c r="L27" s="43"/>
      <c r="S27" s="30"/>
      <c r="T27" s="30"/>
      <c r="U27" s="30"/>
      <c r="V27" s="30"/>
      <c r="W27" s="30"/>
      <c r="X27" s="30"/>
      <c r="Y27" s="30"/>
      <c r="Z27" s="30"/>
      <c r="AA27" s="30"/>
      <c r="AB27" s="30"/>
      <c r="AC27" s="30"/>
      <c r="AD27" s="30"/>
      <c r="AE27" s="30"/>
    </row>
    <row r="28" spans="1:31" s="2" customFormat="1" ht="12" customHeight="1">
      <c r="A28" s="30"/>
      <c r="B28" s="31"/>
      <c r="C28" s="30"/>
      <c r="D28" s="24" t="s">
        <v>29</v>
      </c>
      <c r="E28" s="30"/>
      <c r="F28" s="30"/>
      <c r="G28" s="30"/>
      <c r="H28" s="30"/>
      <c r="I28" s="30"/>
      <c r="J28" s="30"/>
      <c r="K28" s="30"/>
      <c r="L28" s="43"/>
      <c r="S28" s="30"/>
      <c r="T28" s="30"/>
      <c r="U28" s="30"/>
      <c r="V28" s="30"/>
      <c r="W28" s="30"/>
      <c r="X28" s="30"/>
      <c r="Y28" s="30"/>
      <c r="Z28" s="30"/>
      <c r="AA28" s="30"/>
      <c r="AB28" s="30"/>
      <c r="AC28" s="30"/>
      <c r="AD28" s="30"/>
      <c r="AE28" s="30"/>
    </row>
    <row r="29" spans="1:31" s="8" customFormat="1" ht="14.45" customHeight="1">
      <c r="A29" s="104"/>
      <c r="B29" s="105"/>
      <c r="C29" s="104"/>
      <c r="D29" s="104"/>
      <c r="E29" s="376" t="s">
        <v>1</v>
      </c>
      <c r="F29" s="376"/>
      <c r="G29" s="376"/>
      <c r="H29" s="376"/>
      <c r="I29" s="104"/>
      <c r="J29" s="104"/>
      <c r="K29" s="104"/>
      <c r="L29" s="106"/>
      <c r="S29" s="104"/>
      <c r="T29" s="104"/>
      <c r="U29" s="104"/>
      <c r="V29" s="104"/>
      <c r="W29" s="104"/>
      <c r="X29" s="104"/>
      <c r="Y29" s="104"/>
      <c r="Z29" s="104"/>
      <c r="AA29" s="104"/>
      <c r="AB29" s="104"/>
      <c r="AC29" s="104"/>
      <c r="AD29" s="104"/>
      <c r="AE29" s="104"/>
    </row>
    <row r="30" spans="1:31" s="2" customFormat="1" ht="6.95" customHeight="1">
      <c r="A30" s="30"/>
      <c r="B30" s="31"/>
      <c r="C30" s="30"/>
      <c r="D30" s="30"/>
      <c r="E30" s="30"/>
      <c r="F30" s="30"/>
      <c r="G30" s="30"/>
      <c r="H30" s="30"/>
      <c r="I30" s="30"/>
      <c r="J30" s="30"/>
      <c r="K30" s="30"/>
      <c r="L30" s="43"/>
      <c r="S30" s="30"/>
      <c r="T30" s="30"/>
      <c r="U30" s="30"/>
      <c r="V30" s="30"/>
      <c r="W30" s="30"/>
      <c r="X30" s="30"/>
      <c r="Y30" s="30"/>
      <c r="Z30" s="30"/>
      <c r="AA30" s="30"/>
      <c r="AB30" s="30"/>
      <c r="AC30" s="30"/>
      <c r="AD30" s="30"/>
      <c r="AE30" s="30"/>
    </row>
    <row r="31" spans="1:31" s="2" customFormat="1" ht="6.95"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25.35" customHeight="1">
      <c r="A32" s="30"/>
      <c r="B32" s="31"/>
      <c r="C32" s="30"/>
      <c r="D32" s="107" t="s">
        <v>33</v>
      </c>
      <c r="E32" s="30"/>
      <c r="F32" s="30"/>
      <c r="G32" s="30"/>
      <c r="H32" s="30"/>
      <c r="I32" s="30"/>
      <c r="J32" s="72">
        <f>ROUND(J123, 2)</f>
        <v>0</v>
      </c>
      <c r="K32" s="30"/>
      <c r="L32" s="43"/>
      <c r="S32" s="30"/>
      <c r="T32" s="30"/>
      <c r="U32" s="30"/>
      <c r="V32" s="30"/>
      <c r="W32" s="30"/>
      <c r="X32" s="30"/>
      <c r="Y32" s="30"/>
      <c r="Z32" s="30"/>
      <c r="AA32" s="30"/>
      <c r="AB32" s="30"/>
      <c r="AC32" s="30"/>
      <c r="AD32" s="30"/>
      <c r="AE32" s="30"/>
    </row>
    <row r="33" spans="1:31" s="2" customFormat="1" ht="6.95" customHeight="1">
      <c r="A33" s="30"/>
      <c r="B33" s="31"/>
      <c r="C33" s="30"/>
      <c r="D33" s="67"/>
      <c r="E33" s="67"/>
      <c r="F33" s="67"/>
      <c r="G33" s="67"/>
      <c r="H33" s="67"/>
      <c r="I33" s="67"/>
      <c r="J33" s="67"/>
      <c r="K33" s="67"/>
      <c r="L33" s="43"/>
      <c r="S33" s="30"/>
      <c r="T33" s="30"/>
      <c r="U33" s="30"/>
      <c r="V33" s="30"/>
      <c r="W33" s="30"/>
      <c r="X33" s="30"/>
      <c r="Y33" s="30"/>
      <c r="Z33" s="30"/>
      <c r="AA33" s="30"/>
      <c r="AB33" s="30"/>
      <c r="AC33" s="30"/>
      <c r="AD33" s="30"/>
      <c r="AE33" s="30"/>
    </row>
    <row r="34" spans="1:31" s="2" customFormat="1" ht="14.45" customHeight="1">
      <c r="A34" s="30"/>
      <c r="B34" s="31"/>
      <c r="C34" s="30"/>
      <c r="D34" s="30"/>
      <c r="E34" s="30"/>
      <c r="F34" s="34" t="s">
        <v>35</v>
      </c>
      <c r="G34" s="30"/>
      <c r="H34" s="30"/>
      <c r="I34" s="34" t="s">
        <v>34</v>
      </c>
      <c r="J34" s="34" t="s">
        <v>36</v>
      </c>
      <c r="K34" s="30"/>
      <c r="L34" s="43"/>
      <c r="S34" s="30"/>
      <c r="T34" s="30"/>
      <c r="U34" s="30"/>
      <c r="V34" s="30"/>
      <c r="W34" s="30"/>
      <c r="X34" s="30"/>
      <c r="Y34" s="30"/>
      <c r="Z34" s="30"/>
      <c r="AA34" s="30"/>
      <c r="AB34" s="30"/>
      <c r="AC34" s="30"/>
      <c r="AD34" s="30"/>
      <c r="AE34" s="30"/>
    </row>
    <row r="35" spans="1:31" s="2" customFormat="1" ht="14.45" customHeight="1">
      <c r="A35" s="30"/>
      <c r="B35" s="31"/>
      <c r="C35" s="30"/>
      <c r="D35" s="108" t="s">
        <v>37</v>
      </c>
      <c r="E35" s="36" t="s">
        <v>38</v>
      </c>
      <c r="F35" s="109">
        <f>ROUND((SUM(BE123:BE175)),  2)</f>
        <v>0</v>
      </c>
      <c r="G35" s="110"/>
      <c r="H35" s="110"/>
      <c r="I35" s="111">
        <v>0.2</v>
      </c>
      <c r="J35" s="109">
        <f>ROUND(((SUM(BE123:BE175))*I35),  2)</f>
        <v>0</v>
      </c>
      <c r="K35" s="30"/>
      <c r="L35" s="43"/>
      <c r="S35" s="30"/>
      <c r="T35" s="30"/>
      <c r="U35" s="30"/>
      <c r="V35" s="30"/>
      <c r="W35" s="30"/>
      <c r="X35" s="30"/>
      <c r="Y35" s="30"/>
      <c r="Z35" s="30"/>
      <c r="AA35" s="30"/>
      <c r="AB35" s="30"/>
      <c r="AC35" s="30"/>
      <c r="AD35" s="30"/>
      <c r="AE35" s="30"/>
    </row>
    <row r="36" spans="1:31" s="2" customFormat="1" ht="14.45" customHeight="1">
      <c r="A36" s="30"/>
      <c r="B36" s="31"/>
      <c r="C36" s="30"/>
      <c r="D36" s="30"/>
      <c r="E36" s="36" t="s">
        <v>39</v>
      </c>
      <c r="F36" s="109">
        <f>ROUND((SUM(BF123:BF175)),  2)</f>
        <v>0</v>
      </c>
      <c r="G36" s="110"/>
      <c r="H36" s="110"/>
      <c r="I36" s="111">
        <v>0.2</v>
      </c>
      <c r="J36" s="109">
        <f>ROUND(((SUM(BF123:BF175))*I36),  2)</f>
        <v>0</v>
      </c>
      <c r="K36" s="30"/>
      <c r="L36" s="43"/>
      <c r="S36" s="30"/>
      <c r="T36" s="30"/>
      <c r="U36" s="30"/>
      <c r="V36" s="30"/>
      <c r="W36" s="30"/>
      <c r="X36" s="30"/>
      <c r="Y36" s="30"/>
      <c r="Z36" s="30"/>
      <c r="AA36" s="30"/>
      <c r="AB36" s="30"/>
      <c r="AC36" s="30"/>
      <c r="AD36" s="30"/>
      <c r="AE36" s="30"/>
    </row>
    <row r="37" spans="1:31" s="2" customFormat="1" ht="14.45" hidden="1" customHeight="1">
      <c r="A37" s="30"/>
      <c r="B37" s="31"/>
      <c r="C37" s="30"/>
      <c r="D37" s="30"/>
      <c r="E37" s="24" t="s">
        <v>40</v>
      </c>
      <c r="F37" s="112">
        <f>ROUND((SUM(BG123:BG175)),  2)</f>
        <v>0</v>
      </c>
      <c r="G37" s="30"/>
      <c r="H37" s="30"/>
      <c r="I37" s="113">
        <v>0.2</v>
      </c>
      <c r="J37" s="112">
        <f>0</f>
        <v>0</v>
      </c>
      <c r="K37" s="30"/>
      <c r="L37" s="43"/>
      <c r="S37" s="30"/>
      <c r="T37" s="30"/>
      <c r="U37" s="30"/>
      <c r="V37" s="30"/>
      <c r="W37" s="30"/>
      <c r="X37" s="30"/>
      <c r="Y37" s="30"/>
      <c r="Z37" s="30"/>
      <c r="AA37" s="30"/>
      <c r="AB37" s="30"/>
      <c r="AC37" s="30"/>
      <c r="AD37" s="30"/>
      <c r="AE37" s="30"/>
    </row>
    <row r="38" spans="1:31" s="2" customFormat="1" ht="14.45" hidden="1" customHeight="1">
      <c r="A38" s="30"/>
      <c r="B38" s="31"/>
      <c r="C38" s="30"/>
      <c r="D38" s="30"/>
      <c r="E38" s="24" t="s">
        <v>41</v>
      </c>
      <c r="F38" s="112">
        <f>ROUND((SUM(BH123:BH175)),  2)</f>
        <v>0</v>
      </c>
      <c r="G38" s="30"/>
      <c r="H38" s="30"/>
      <c r="I38" s="113">
        <v>0.2</v>
      </c>
      <c r="J38" s="112">
        <f>0</f>
        <v>0</v>
      </c>
      <c r="K38" s="30"/>
      <c r="L38" s="43"/>
      <c r="S38" s="30"/>
      <c r="T38" s="30"/>
      <c r="U38" s="30"/>
      <c r="V38" s="30"/>
      <c r="W38" s="30"/>
      <c r="X38" s="30"/>
      <c r="Y38" s="30"/>
      <c r="Z38" s="30"/>
      <c r="AA38" s="30"/>
      <c r="AB38" s="30"/>
      <c r="AC38" s="30"/>
      <c r="AD38" s="30"/>
      <c r="AE38" s="30"/>
    </row>
    <row r="39" spans="1:31" s="2" customFormat="1" ht="14.45" hidden="1" customHeight="1">
      <c r="A39" s="30"/>
      <c r="B39" s="31"/>
      <c r="C39" s="30"/>
      <c r="D39" s="30"/>
      <c r="E39" s="36" t="s">
        <v>42</v>
      </c>
      <c r="F39" s="109">
        <f>ROUND((SUM(BI123:BI175)),  2)</f>
        <v>0</v>
      </c>
      <c r="G39" s="110"/>
      <c r="H39" s="110"/>
      <c r="I39" s="111">
        <v>0</v>
      </c>
      <c r="J39" s="109">
        <f>0</f>
        <v>0</v>
      </c>
      <c r="K39" s="30"/>
      <c r="L39" s="43"/>
      <c r="S39" s="30"/>
      <c r="T39" s="30"/>
      <c r="U39" s="30"/>
      <c r="V39" s="30"/>
      <c r="W39" s="30"/>
      <c r="X39" s="30"/>
      <c r="Y39" s="30"/>
      <c r="Z39" s="30"/>
      <c r="AA39" s="30"/>
      <c r="AB39" s="30"/>
      <c r="AC39" s="30"/>
      <c r="AD39" s="30"/>
      <c r="AE39" s="30"/>
    </row>
    <row r="40" spans="1:31" s="2" customFormat="1" ht="6.95"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2" customFormat="1" ht="25.35" customHeight="1">
      <c r="A41" s="30"/>
      <c r="B41" s="31"/>
      <c r="C41" s="102"/>
      <c r="D41" s="114" t="s">
        <v>43</v>
      </c>
      <c r="E41" s="61"/>
      <c r="F41" s="61"/>
      <c r="G41" s="115" t="s">
        <v>44</v>
      </c>
      <c r="H41" s="116" t="s">
        <v>45</v>
      </c>
      <c r="I41" s="61"/>
      <c r="J41" s="117">
        <f>SUM(J32:J39)</f>
        <v>0</v>
      </c>
      <c r="K41" s="118"/>
      <c r="L41" s="43"/>
      <c r="S41" s="30"/>
      <c r="T41" s="30"/>
      <c r="U41" s="30"/>
      <c r="V41" s="30"/>
      <c r="W41" s="30"/>
      <c r="X41" s="30"/>
      <c r="Y41" s="30"/>
      <c r="Z41" s="30"/>
      <c r="AA41" s="30"/>
      <c r="AB41" s="30"/>
      <c r="AC41" s="30"/>
      <c r="AD41" s="30"/>
      <c r="AE41" s="30"/>
    </row>
    <row r="42" spans="1:31" s="2" customFormat="1" ht="14.45" customHeight="1">
      <c r="A42" s="30"/>
      <c r="B42" s="31"/>
      <c r="C42" s="30"/>
      <c r="D42" s="30"/>
      <c r="E42" s="30"/>
      <c r="F42" s="30"/>
      <c r="G42" s="30"/>
      <c r="H42" s="30"/>
      <c r="I42" s="30"/>
      <c r="J42" s="30"/>
      <c r="K42" s="30"/>
      <c r="L42" s="43"/>
      <c r="S42" s="30"/>
      <c r="T42" s="30"/>
      <c r="U42" s="30"/>
      <c r="V42" s="30"/>
      <c r="W42" s="30"/>
      <c r="X42" s="30"/>
      <c r="Y42" s="30"/>
      <c r="Z42" s="30"/>
      <c r="AA42" s="30"/>
      <c r="AB42" s="30"/>
      <c r="AC42" s="30"/>
      <c r="AD42" s="30"/>
      <c r="AE42" s="30"/>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3"/>
      <c r="D50" s="44" t="s">
        <v>46</v>
      </c>
      <c r="E50" s="45"/>
      <c r="F50" s="45"/>
      <c r="G50" s="44" t="s">
        <v>47</v>
      </c>
      <c r="H50" s="45"/>
      <c r="I50" s="45"/>
      <c r="J50" s="45"/>
      <c r="K50" s="45"/>
      <c r="L50" s="43"/>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0"/>
      <c r="B61" s="31"/>
      <c r="C61" s="30"/>
      <c r="D61" s="46" t="s">
        <v>48</v>
      </c>
      <c r="E61" s="33"/>
      <c r="F61" s="119" t="s">
        <v>49</v>
      </c>
      <c r="G61" s="46" t="s">
        <v>48</v>
      </c>
      <c r="H61" s="33"/>
      <c r="I61" s="33"/>
      <c r="J61" s="120" t="s">
        <v>49</v>
      </c>
      <c r="K61" s="33"/>
      <c r="L61" s="43"/>
      <c r="S61" s="30"/>
      <c r="T61" s="30"/>
      <c r="U61" s="30"/>
      <c r="V61" s="30"/>
      <c r="W61" s="30"/>
      <c r="X61" s="30"/>
      <c r="Y61" s="30"/>
      <c r="Z61" s="30"/>
      <c r="AA61" s="30"/>
      <c r="AB61" s="30"/>
      <c r="AC61" s="30"/>
      <c r="AD61" s="30"/>
      <c r="AE61" s="30"/>
    </row>
    <row r="62" spans="1:31">
      <c r="B62" s="17"/>
      <c r="L62" s="17"/>
    </row>
    <row r="63" spans="1:31">
      <c r="B63" s="17"/>
      <c r="L63" s="17"/>
    </row>
    <row r="64" spans="1:31">
      <c r="B64" s="17"/>
      <c r="L64" s="17"/>
    </row>
    <row r="65" spans="1:31" s="2" customFormat="1" ht="12.75">
      <c r="A65" s="30"/>
      <c r="B65" s="31"/>
      <c r="C65" s="30"/>
      <c r="D65" s="44" t="s">
        <v>50</v>
      </c>
      <c r="E65" s="47"/>
      <c r="F65" s="47"/>
      <c r="G65" s="44" t="s">
        <v>51</v>
      </c>
      <c r="H65" s="47"/>
      <c r="I65" s="47"/>
      <c r="J65" s="47"/>
      <c r="K65" s="47"/>
      <c r="L65" s="43"/>
      <c r="S65" s="30"/>
      <c r="T65" s="30"/>
      <c r="U65" s="30"/>
      <c r="V65" s="30"/>
      <c r="W65" s="30"/>
      <c r="X65" s="30"/>
      <c r="Y65" s="30"/>
      <c r="Z65" s="30"/>
      <c r="AA65" s="30"/>
      <c r="AB65" s="30"/>
      <c r="AC65" s="30"/>
      <c r="AD65" s="30"/>
      <c r="AE65" s="30"/>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0"/>
      <c r="B76" s="31"/>
      <c r="C76" s="30"/>
      <c r="D76" s="46" t="s">
        <v>48</v>
      </c>
      <c r="E76" s="33"/>
      <c r="F76" s="119" t="s">
        <v>49</v>
      </c>
      <c r="G76" s="46" t="s">
        <v>48</v>
      </c>
      <c r="H76" s="33"/>
      <c r="I76" s="33"/>
      <c r="J76" s="120" t="s">
        <v>49</v>
      </c>
      <c r="K76" s="33"/>
      <c r="L76" s="43"/>
      <c r="S76" s="30"/>
      <c r="T76" s="30"/>
      <c r="U76" s="30"/>
      <c r="V76" s="30"/>
      <c r="W76" s="30"/>
      <c r="X76" s="30"/>
      <c r="Y76" s="30"/>
      <c r="Z76" s="30"/>
      <c r="AA76" s="30"/>
      <c r="AB76" s="30"/>
      <c r="AC76" s="30"/>
      <c r="AD76" s="30"/>
      <c r="AE76" s="30"/>
    </row>
    <row r="77" spans="1:31" s="2" customFormat="1" ht="14.45" customHeight="1">
      <c r="A77" s="30"/>
      <c r="B77" s="48"/>
      <c r="C77" s="49"/>
      <c r="D77" s="49"/>
      <c r="E77" s="49"/>
      <c r="F77" s="49"/>
      <c r="G77" s="49"/>
      <c r="H77" s="49"/>
      <c r="I77" s="49"/>
      <c r="J77" s="49"/>
      <c r="K77" s="49"/>
      <c r="L77" s="43"/>
      <c r="S77" s="30"/>
      <c r="T77" s="30"/>
      <c r="U77" s="30"/>
      <c r="V77" s="30"/>
      <c r="W77" s="30"/>
      <c r="X77" s="30"/>
      <c r="Y77" s="30"/>
      <c r="Z77" s="30"/>
      <c r="AA77" s="30"/>
      <c r="AB77" s="30"/>
      <c r="AC77" s="30"/>
      <c r="AD77" s="30"/>
      <c r="AE77" s="30"/>
    </row>
    <row r="81" spans="1:31" s="2" customFormat="1" ht="6.95" customHeight="1">
      <c r="A81" s="30"/>
      <c r="B81" s="50"/>
      <c r="C81" s="51"/>
      <c r="D81" s="51"/>
      <c r="E81" s="51"/>
      <c r="F81" s="51"/>
      <c r="G81" s="51"/>
      <c r="H81" s="51"/>
      <c r="I81" s="51"/>
      <c r="J81" s="51"/>
      <c r="K81" s="51"/>
      <c r="L81" s="43"/>
      <c r="S81" s="30"/>
      <c r="T81" s="30"/>
      <c r="U81" s="30"/>
      <c r="V81" s="30"/>
      <c r="W81" s="30"/>
      <c r="X81" s="30"/>
      <c r="Y81" s="30"/>
      <c r="Z81" s="30"/>
      <c r="AA81" s="30"/>
      <c r="AB81" s="30"/>
      <c r="AC81" s="30"/>
      <c r="AD81" s="30"/>
      <c r="AE81" s="30"/>
    </row>
    <row r="82" spans="1:31" s="2" customFormat="1" ht="24.95" customHeight="1">
      <c r="A82" s="30"/>
      <c r="B82" s="31"/>
      <c r="C82" s="18" t="s">
        <v>1022</v>
      </c>
      <c r="D82" s="30"/>
      <c r="E82" s="30"/>
      <c r="F82" s="30"/>
      <c r="G82" s="30"/>
      <c r="H82" s="30"/>
      <c r="I82" s="30"/>
      <c r="J82" s="30"/>
      <c r="K82" s="30"/>
      <c r="L82" s="43"/>
      <c r="S82" s="30"/>
      <c r="T82" s="30"/>
      <c r="U82" s="30"/>
      <c r="V82" s="30"/>
      <c r="W82" s="30"/>
      <c r="X82" s="30"/>
      <c r="Y82" s="30"/>
      <c r="Z82" s="30"/>
      <c r="AA82" s="30"/>
      <c r="AB82" s="30"/>
      <c r="AC82" s="30"/>
      <c r="AD82" s="30"/>
      <c r="AE82" s="30"/>
    </row>
    <row r="83" spans="1:31" s="2" customFormat="1" ht="6.95" customHeight="1">
      <c r="A83" s="30"/>
      <c r="B83" s="31"/>
      <c r="C83" s="30"/>
      <c r="D83" s="30"/>
      <c r="E83" s="30"/>
      <c r="F83" s="30"/>
      <c r="G83" s="30"/>
      <c r="H83" s="30"/>
      <c r="I83" s="30"/>
      <c r="J83" s="30"/>
      <c r="K83" s="30"/>
      <c r="L83" s="43"/>
      <c r="S83" s="30"/>
      <c r="T83" s="30"/>
      <c r="U83" s="30"/>
      <c r="V83" s="30"/>
      <c r="W83" s="30"/>
      <c r="X83" s="30"/>
      <c r="Y83" s="30"/>
      <c r="Z83" s="30"/>
      <c r="AA83" s="30"/>
      <c r="AB83" s="30"/>
      <c r="AC83" s="30"/>
      <c r="AD83" s="30"/>
      <c r="AE83" s="30"/>
    </row>
    <row r="84" spans="1:31" s="2" customFormat="1" ht="12" customHeight="1">
      <c r="A84" s="30"/>
      <c r="B84" s="31"/>
      <c r="C84" s="24" t="s">
        <v>14</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14.45" customHeight="1">
      <c r="A85" s="30"/>
      <c r="B85" s="31"/>
      <c r="C85" s="30"/>
      <c r="D85" s="30"/>
      <c r="E85" s="380" t="str">
        <f>E7</f>
        <v>Zníženie energetickej náročnosti verejnej budovy Obecná knižnica Porúbka</v>
      </c>
      <c r="F85" s="381"/>
      <c r="G85" s="381"/>
      <c r="H85" s="381"/>
      <c r="I85" s="30"/>
      <c r="J85" s="30"/>
      <c r="K85" s="30"/>
      <c r="L85" s="43"/>
      <c r="S85" s="30"/>
      <c r="T85" s="30"/>
      <c r="U85" s="30"/>
      <c r="V85" s="30"/>
      <c r="W85" s="30"/>
      <c r="X85" s="30"/>
      <c r="Y85" s="30"/>
      <c r="Z85" s="30"/>
      <c r="AA85" s="30"/>
      <c r="AB85" s="30"/>
      <c r="AC85" s="30"/>
      <c r="AD85" s="30"/>
      <c r="AE85" s="30"/>
    </row>
    <row r="86" spans="1:31" s="1" customFormat="1" ht="12" customHeight="1">
      <c r="B86" s="17"/>
      <c r="C86" s="24" t="s">
        <v>100</v>
      </c>
      <c r="L86" s="17"/>
    </row>
    <row r="87" spans="1:31" s="2" customFormat="1" ht="14.45" customHeight="1">
      <c r="A87" s="30"/>
      <c r="B87" s="31"/>
      <c r="C87" s="30"/>
      <c r="D87" s="30"/>
      <c r="E87" s="380" t="s">
        <v>101</v>
      </c>
      <c r="F87" s="379"/>
      <c r="G87" s="379"/>
      <c r="H87" s="379"/>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102</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333" t="str">
        <f>E11</f>
        <v>b - Elektroinštalácia</v>
      </c>
      <c r="F89" s="379"/>
      <c r="G89" s="379"/>
      <c r="H89" s="379"/>
      <c r="I89" s="30"/>
      <c r="J89" s="30"/>
      <c r="K89" s="30"/>
      <c r="L89" s="43"/>
      <c r="S89" s="30"/>
      <c r="T89" s="30"/>
      <c r="U89" s="30"/>
      <c r="V89" s="30"/>
      <c r="W89" s="30"/>
      <c r="X89" s="30"/>
      <c r="Y89" s="30"/>
      <c r="Z89" s="30"/>
      <c r="AA89" s="30"/>
      <c r="AB89" s="30"/>
      <c r="AC89" s="30"/>
      <c r="AD89" s="30"/>
      <c r="AE89" s="30"/>
    </row>
    <row r="90" spans="1:31" s="2" customFormat="1" ht="6.95"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17</v>
      </c>
      <c r="D91" s="30"/>
      <c r="E91" s="30"/>
      <c r="F91" s="22" t="str">
        <f>F14</f>
        <v xml:space="preserve">Porúbka </v>
      </c>
      <c r="G91" s="30"/>
      <c r="H91" s="30"/>
      <c r="I91" s="24" t="s">
        <v>19</v>
      </c>
      <c r="J91" s="56" t="str">
        <f>IF(J14="","",J14)</f>
        <v>Vyplň údaj</v>
      </c>
      <c r="K91" s="30"/>
      <c r="L91" s="43"/>
      <c r="S91" s="30"/>
      <c r="T91" s="30"/>
      <c r="U91" s="30"/>
      <c r="V91" s="30"/>
      <c r="W91" s="30"/>
      <c r="X91" s="30"/>
      <c r="Y91" s="30"/>
      <c r="Z91" s="30"/>
      <c r="AA91" s="30"/>
      <c r="AB91" s="30"/>
      <c r="AC91" s="30"/>
      <c r="AD91" s="30"/>
      <c r="AE91" s="30"/>
    </row>
    <row r="92" spans="1:31" s="2" customFormat="1" ht="6.95"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15.6" customHeight="1">
      <c r="A93" s="30"/>
      <c r="B93" s="31"/>
      <c r="C93" s="24" t="s">
        <v>20</v>
      </c>
      <c r="D93" s="30"/>
      <c r="E93" s="30"/>
      <c r="F93" s="22" t="str">
        <f>E17</f>
        <v xml:space="preserve"> </v>
      </c>
      <c r="G93" s="30"/>
      <c r="H93" s="30"/>
      <c r="I93" s="24" t="s">
        <v>26</v>
      </c>
      <c r="J93" s="27" t="str">
        <f>E23</f>
        <v xml:space="preserve"> </v>
      </c>
      <c r="K93" s="30"/>
      <c r="L93" s="43"/>
      <c r="S93" s="30"/>
      <c r="T93" s="30"/>
      <c r="U93" s="30"/>
      <c r="V93" s="30"/>
      <c r="W93" s="30"/>
      <c r="X93" s="30"/>
      <c r="Y93" s="30"/>
      <c r="Z93" s="30"/>
      <c r="AA93" s="30"/>
      <c r="AB93" s="30"/>
      <c r="AC93" s="30"/>
      <c r="AD93" s="30"/>
      <c r="AE93" s="30"/>
    </row>
    <row r="94" spans="1:31" s="2" customFormat="1" ht="15.6" customHeight="1">
      <c r="A94" s="30"/>
      <c r="B94" s="31"/>
      <c r="C94" s="24" t="s">
        <v>24</v>
      </c>
      <c r="D94" s="30"/>
      <c r="E94" s="30"/>
      <c r="F94" s="22" t="str">
        <f>IF(E20="","",E20)</f>
        <v>Vyplň údaj</v>
      </c>
      <c r="G94" s="30"/>
      <c r="H94" s="30"/>
      <c r="I94" s="24" t="s">
        <v>28</v>
      </c>
      <c r="J94" s="27">
        <f>E26</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1" t="s">
        <v>104</v>
      </c>
      <c r="D96" s="102"/>
      <c r="E96" s="102"/>
      <c r="F96" s="102"/>
      <c r="G96" s="102"/>
      <c r="H96" s="102"/>
      <c r="I96" s="102"/>
      <c r="J96" s="122" t="s">
        <v>105</v>
      </c>
      <c r="K96" s="102"/>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9" customHeight="1">
      <c r="A98" s="30"/>
      <c r="B98" s="31"/>
      <c r="C98" s="123" t="s">
        <v>106</v>
      </c>
      <c r="D98" s="30"/>
      <c r="E98" s="30"/>
      <c r="F98" s="30"/>
      <c r="G98" s="30"/>
      <c r="H98" s="30"/>
      <c r="I98" s="30"/>
      <c r="J98" s="72">
        <f>J123</f>
        <v>0</v>
      </c>
      <c r="K98" s="30"/>
      <c r="L98" s="43"/>
      <c r="S98" s="30"/>
      <c r="T98" s="30"/>
      <c r="U98" s="30"/>
      <c r="V98" s="30"/>
      <c r="W98" s="30"/>
      <c r="X98" s="30"/>
      <c r="Y98" s="30"/>
      <c r="Z98" s="30"/>
      <c r="AA98" s="30"/>
      <c r="AB98" s="30"/>
      <c r="AC98" s="30"/>
      <c r="AD98" s="30"/>
      <c r="AE98" s="30"/>
      <c r="AU98" s="14" t="s">
        <v>107</v>
      </c>
    </row>
    <row r="99" spans="1:47" s="9" customFormat="1" ht="24.95" customHeight="1">
      <c r="B99" s="124"/>
      <c r="D99" s="125" t="s">
        <v>693</v>
      </c>
      <c r="E99" s="126"/>
      <c r="F99" s="126"/>
      <c r="G99" s="126"/>
      <c r="H99" s="126"/>
      <c r="I99" s="126"/>
      <c r="J99" s="127">
        <f>J124</f>
        <v>0</v>
      </c>
      <c r="L99" s="124"/>
    </row>
    <row r="100" spans="1:47" s="10" customFormat="1" ht="19.899999999999999" customHeight="1">
      <c r="B100" s="128"/>
      <c r="D100" s="129" t="s">
        <v>694</v>
      </c>
      <c r="E100" s="130"/>
      <c r="F100" s="130"/>
      <c r="G100" s="130"/>
      <c r="H100" s="130"/>
      <c r="I100" s="130"/>
      <c r="J100" s="131">
        <f>J125</f>
        <v>0</v>
      </c>
      <c r="L100" s="128"/>
    </row>
    <row r="101" spans="1:47" s="10" customFormat="1" ht="19.899999999999999" customHeight="1">
      <c r="B101" s="128"/>
      <c r="D101" s="129" t="s">
        <v>695</v>
      </c>
      <c r="E101" s="130"/>
      <c r="F101" s="130"/>
      <c r="G101" s="130"/>
      <c r="H101" s="130"/>
      <c r="I101" s="130"/>
      <c r="J101" s="131">
        <f>J174</f>
        <v>0</v>
      </c>
      <c r="L101" s="128"/>
    </row>
    <row r="102" spans="1:47" s="2" customFormat="1" ht="21.75" customHeight="1">
      <c r="A102" s="30"/>
      <c r="B102" s="31"/>
      <c r="C102" s="30"/>
      <c r="D102" s="30"/>
      <c r="E102" s="30"/>
      <c r="F102" s="30"/>
      <c r="G102" s="30"/>
      <c r="H102" s="30"/>
      <c r="I102" s="30"/>
      <c r="J102" s="30"/>
      <c r="K102" s="30"/>
      <c r="L102" s="43"/>
      <c r="S102" s="30"/>
      <c r="T102" s="30"/>
      <c r="U102" s="30"/>
      <c r="V102" s="30"/>
      <c r="W102" s="30"/>
      <c r="X102" s="30"/>
      <c r="Y102" s="30"/>
      <c r="Z102" s="30"/>
      <c r="AA102" s="30"/>
      <c r="AB102" s="30"/>
      <c r="AC102" s="30"/>
      <c r="AD102" s="30"/>
      <c r="AE102" s="30"/>
    </row>
    <row r="103" spans="1:47" s="2" customFormat="1" ht="6.95" customHeight="1">
      <c r="A103" s="30"/>
      <c r="B103" s="48"/>
      <c r="C103" s="49"/>
      <c r="D103" s="49"/>
      <c r="E103" s="49"/>
      <c r="F103" s="49"/>
      <c r="G103" s="49"/>
      <c r="H103" s="49"/>
      <c r="I103" s="49"/>
      <c r="J103" s="49"/>
      <c r="K103" s="49"/>
      <c r="L103" s="43"/>
      <c r="S103" s="30"/>
      <c r="T103" s="30"/>
      <c r="U103" s="30"/>
      <c r="V103" s="30"/>
      <c r="W103" s="30"/>
      <c r="X103" s="30"/>
      <c r="Y103" s="30"/>
      <c r="Z103" s="30"/>
      <c r="AA103" s="30"/>
      <c r="AB103" s="30"/>
      <c r="AC103" s="30"/>
      <c r="AD103" s="30"/>
      <c r="AE103" s="30"/>
    </row>
    <row r="107" spans="1:47" s="2" customFormat="1" ht="6.95" customHeight="1">
      <c r="A107" s="30"/>
      <c r="B107" s="50"/>
      <c r="C107" s="51"/>
      <c r="D107" s="51"/>
      <c r="E107" s="51"/>
      <c r="F107" s="51"/>
      <c r="G107" s="51"/>
      <c r="H107" s="51"/>
      <c r="I107" s="51"/>
      <c r="J107" s="51"/>
      <c r="K107" s="51"/>
      <c r="L107" s="43"/>
      <c r="S107" s="30"/>
      <c r="T107" s="30"/>
      <c r="U107" s="30"/>
      <c r="V107" s="30"/>
      <c r="W107" s="30"/>
      <c r="X107" s="30"/>
      <c r="Y107" s="30"/>
      <c r="Z107" s="30"/>
      <c r="AA107" s="30"/>
      <c r="AB107" s="30"/>
      <c r="AC107" s="30"/>
      <c r="AD107" s="30"/>
      <c r="AE107" s="30"/>
    </row>
    <row r="108" spans="1:47" s="2" customFormat="1" ht="24.95" customHeight="1">
      <c r="A108" s="30"/>
      <c r="B108" s="31"/>
      <c r="C108" s="18" t="s">
        <v>1023</v>
      </c>
      <c r="D108" s="30"/>
      <c r="E108" s="30"/>
      <c r="F108" s="30"/>
      <c r="G108" s="30"/>
      <c r="H108" s="30"/>
      <c r="I108" s="30"/>
      <c r="J108" s="30"/>
      <c r="K108" s="30"/>
      <c r="L108" s="43"/>
      <c r="S108" s="30"/>
      <c r="T108" s="30"/>
      <c r="U108" s="30"/>
      <c r="V108" s="30"/>
      <c r="W108" s="30"/>
      <c r="X108" s="30"/>
      <c r="Y108" s="30"/>
      <c r="Z108" s="30"/>
      <c r="AA108" s="30"/>
      <c r="AB108" s="30"/>
      <c r="AC108" s="30"/>
      <c r="AD108" s="30"/>
      <c r="AE108" s="30"/>
    </row>
    <row r="109" spans="1:47" s="2" customFormat="1" ht="6.95" customHeight="1">
      <c r="A109" s="30"/>
      <c r="B109" s="31"/>
      <c r="C109" s="30"/>
      <c r="D109" s="30"/>
      <c r="E109" s="30"/>
      <c r="F109" s="30"/>
      <c r="G109" s="30"/>
      <c r="H109" s="30"/>
      <c r="I109" s="30"/>
      <c r="J109" s="30"/>
      <c r="K109" s="30"/>
      <c r="L109" s="43"/>
      <c r="S109" s="30"/>
      <c r="T109" s="30"/>
      <c r="U109" s="30"/>
      <c r="V109" s="30"/>
      <c r="W109" s="30"/>
      <c r="X109" s="30"/>
      <c r="Y109" s="30"/>
      <c r="Z109" s="30"/>
      <c r="AA109" s="30"/>
      <c r="AB109" s="30"/>
      <c r="AC109" s="30"/>
      <c r="AD109" s="30"/>
      <c r="AE109" s="30"/>
    </row>
    <row r="110" spans="1:47" s="2" customFormat="1" ht="12" customHeight="1">
      <c r="A110" s="30"/>
      <c r="B110" s="31"/>
      <c r="C110" s="24" t="s">
        <v>14</v>
      </c>
      <c r="D110" s="30"/>
      <c r="E110" s="30"/>
      <c r="F110" s="30"/>
      <c r="G110" s="30"/>
      <c r="H110" s="30"/>
      <c r="I110" s="30"/>
      <c r="J110" s="30"/>
      <c r="K110" s="30"/>
      <c r="L110" s="43"/>
      <c r="S110" s="30"/>
      <c r="T110" s="30"/>
      <c r="U110" s="30"/>
      <c r="V110" s="30"/>
      <c r="W110" s="30"/>
      <c r="X110" s="30"/>
      <c r="Y110" s="30"/>
      <c r="Z110" s="30"/>
      <c r="AA110" s="30"/>
      <c r="AB110" s="30"/>
      <c r="AC110" s="30"/>
      <c r="AD110" s="30"/>
      <c r="AE110" s="30"/>
    </row>
    <row r="111" spans="1:47" s="2" customFormat="1" ht="14.45" customHeight="1">
      <c r="A111" s="30"/>
      <c r="B111" s="31"/>
      <c r="C111" s="30"/>
      <c r="D111" s="30"/>
      <c r="E111" s="380" t="str">
        <f>E7</f>
        <v>Zníženie energetickej náročnosti verejnej budovy Obecná knižnica Porúbka</v>
      </c>
      <c r="F111" s="381"/>
      <c r="G111" s="381"/>
      <c r="H111" s="381"/>
      <c r="I111" s="30"/>
      <c r="J111" s="30"/>
      <c r="K111" s="30"/>
      <c r="L111" s="43"/>
      <c r="S111" s="30"/>
      <c r="T111" s="30"/>
      <c r="U111" s="30"/>
      <c r="V111" s="30"/>
      <c r="W111" s="30"/>
      <c r="X111" s="30"/>
      <c r="Y111" s="30"/>
      <c r="Z111" s="30"/>
      <c r="AA111" s="30"/>
      <c r="AB111" s="30"/>
      <c r="AC111" s="30"/>
      <c r="AD111" s="30"/>
      <c r="AE111" s="30"/>
    </row>
    <row r="112" spans="1:47" s="1" customFormat="1" ht="12" customHeight="1">
      <c r="B112" s="17"/>
      <c r="C112" s="24" t="s">
        <v>100</v>
      </c>
      <c r="L112" s="17"/>
    </row>
    <row r="113" spans="1:65" s="2" customFormat="1" ht="14.45" customHeight="1">
      <c r="A113" s="30"/>
      <c r="B113" s="31"/>
      <c r="C113" s="30"/>
      <c r="D113" s="30"/>
      <c r="E113" s="380" t="s">
        <v>101</v>
      </c>
      <c r="F113" s="379"/>
      <c r="G113" s="379"/>
      <c r="H113" s="379"/>
      <c r="I113" s="30"/>
      <c r="J113" s="30"/>
      <c r="K113" s="30"/>
      <c r="L113" s="43"/>
      <c r="S113" s="30"/>
      <c r="T113" s="30"/>
      <c r="U113" s="30"/>
      <c r="V113" s="30"/>
      <c r="W113" s="30"/>
      <c r="X113" s="30"/>
      <c r="Y113" s="30"/>
      <c r="Z113" s="30"/>
      <c r="AA113" s="30"/>
      <c r="AB113" s="30"/>
      <c r="AC113" s="30"/>
      <c r="AD113" s="30"/>
      <c r="AE113" s="30"/>
    </row>
    <row r="114" spans="1:65" s="2" customFormat="1" ht="12" customHeight="1">
      <c r="A114" s="30"/>
      <c r="B114" s="31"/>
      <c r="C114" s="24" t="s">
        <v>102</v>
      </c>
      <c r="D114" s="30"/>
      <c r="E114" s="30"/>
      <c r="F114" s="30"/>
      <c r="G114" s="30"/>
      <c r="H114" s="30"/>
      <c r="I114" s="30"/>
      <c r="J114" s="30"/>
      <c r="K114" s="30"/>
      <c r="L114" s="43"/>
      <c r="S114" s="30"/>
      <c r="T114" s="30"/>
      <c r="U114" s="30"/>
      <c r="V114" s="30"/>
      <c r="W114" s="30"/>
      <c r="X114" s="30"/>
      <c r="Y114" s="30"/>
      <c r="Z114" s="30"/>
      <c r="AA114" s="30"/>
      <c r="AB114" s="30"/>
      <c r="AC114" s="30"/>
      <c r="AD114" s="30"/>
      <c r="AE114" s="30"/>
    </row>
    <row r="115" spans="1:65" s="2" customFormat="1" ht="15.6" customHeight="1">
      <c r="A115" s="30"/>
      <c r="B115" s="31"/>
      <c r="C115" s="30"/>
      <c r="D115" s="30"/>
      <c r="E115" s="333" t="str">
        <f>E11</f>
        <v>b - Elektroinštalácia</v>
      </c>
      <c r="F115" s="379"/>
      <c r="G115" s="379"/>
      <c r="H115" s="379"/>
      <c r="I115" s="30"/>
      <c r="J115" s="30"/>
      <c r="K115" s="30"/>
      <c r="L115" s="43"/>
      <c r="S115" s="30"/>
      <c r="T115" s="30"/>
      <c r="U115" s="30"/>
      <c r="V115" s="30"/>
      <c r="W115" s="30"/>
      <c r="X115" s="30"/>
      <c r="Y115" s="30"/>
      <c r="Z115" s="30"/>
      <c r="AA115" s="30"/>
      <c r="AB115" s="30"/>
      <c r="AC115" s="30"/>
      <c r="AD115" s="30"/>
      <c r="AE115" s="30"/>
    </row>
    <row r="116" spans="1:65" s="2" customFormat="1" ht="6.95" customHeight="1">
      <c r="A116" s="30"/>
      <c r="B116" s="31"/>
      <c r="C116" s="30"/>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65" s="2" customFormat="1" ht="12" customHeight="1">
      <c r="A117" s="30"/>
      <c r="B117" s="31"/>
      <c r="C117" s="24" t="s">
        <v>17</v>
      </c>
      <c r="D117" s="30"/>
      <c r="E117" s="30"/>
      <c r="F117" s="22" t="str">
        <f>F14</f>
        <v xml:space="preserve">Porúbka </v>
      </c>
      <c r="G117" s="30"/>
      <c r="H117" s="30"/>
      <c r="I117" s="24" t="s">
        <v>19</v>
      </c>
      <c r="J117" s="56" t="str">
        <f>IF(J14="","",J14)</f>
        <v>Vyplň údaj</v>
      </c>
      <c r="K117" s="30"/>
      <c r="L117" s="43"/>
      <c r="S117" s="30"/>
      <c r="T117" s="30"/>
      <c r="U117" s="30"/>
      <c r="V117" s="30"/>
      <c r="W117" s="30"/>
      <c r="X117" s="30"/>
      <c r="Y117" s="30"/>
      <c r="Z117" s="30"/>
      <c r="AA117" s="30"/>
      <c r="AB117" s="30"/>
      <c r="AC117" s="30"/>
      <c r="AD117" s="30"/>
      <c r="AE117" s="30"/>
    </row>
    <row r="118" spans="1:65" s="2" customFormat="1" ht="6.95" customHeight="1">
      <c r="A118" s="30"/>
      <c r="B118" s="31"/>
      <c r="C118" s="30"/>
      <c r="D118" s="30"/>
      <c r="E118" s="30"/>
      <c r="F118" s="30"/>
      <c r="G118" s="30"/>
      <c r="H118" s="30"/>
      <c r="I118" s="30"/>
      <c r="J118" s="30"/>
      <c r="K118" s="30"/>
      <c r="L118" s="43"/>
      <c r="S118" s="30"/>
      <c r="T118" s="30"/>
      <c r="U118" s="30"/>
      <c r="V118" s="30"/>
      <c r="W118" s="30"/>
      <c r="X118" s="30"/>
      <c r="Y118" s="30"/>
      <c r="Z118" s="30"/>
      <c r="AA118" s="30"/>
      <c r="AB118" s="30"/>
      <c r="AC118" s="30"/>
      <c r="AD118" s="30"/>
      <c r="AE118" s="30"/>
    </row>
    <row r="119" spans="1:65" s="2" customFormat="1" ht="15.6" customHeight="1">
      <c r="A119" s="30"/>
      <c r="B119" s="31"/>
      <c r="C119" s="24" t="s">
        <v>20</v>
      </c>
      <c r="D119" s="30"/>
      <c r="E119" s="30"/>
      <c r="F119" s="22" t="str">
        <f>E17</f>
        <v xml:space="preserve"> </v>
      </c>
      <c r="G119" s="30"/>
      <c r="H119" s="30"/>
      <c r="I119" s="24" t="s">
        <v>26</v>
      </c>
      <c r="J119" s="27" t="str">
        <f>E23</f>
        <v xml:space="preserve"> </v>
      </c>
      <c r="K119" s="30"/>
      <c r="L119" s="43"/>
      <c r="S119" s="30"/>
      <c r="T119" s="30"/>
      <c r="U119" s="30"/>
      <c r="V119" s="30"/>
      <c r="W119" s="30"/>
      <c r="X119" s="30"/>
      <c r="Y119" s="30"/>
      <c r="Z119" s="30"/>
      <c r="AA119" s="30"/>
      <c r="AB119" s="30"/>
      <c r="AC119" s="30"/>
      <c r="AD119" s="30"/>
      <c r="AE119" s="30"/>
    </row>
    <row r="120" spans="1:65" s="2" customFormat="1" ht="15.6" customHeight="1">
      <c r="A120" s="30"/>
      <c r="B120" s="31"/>
      <c r="C120" s="24" t="s">
        <v>24</v>
      </c>
      <c r="D120" s="30"/>
      <c r="E120" s="30"/>
      <c r="F120" s="22" t="str">
        <f>IF(E20="","",E20)</f>
        <v>Vyplň údaj</v>
      </c>
      <c r="G120" s="30"/>
      <c r="H120" s="30"/>
      <c r="I120" s="24" t="s">
        <v>28</v>
      </c>
      <c r="J120" s="27">
        <f>E26</f>
        <v>0</v>
      </c>
      <c r="K120" s="30"/>
      <c r="L120" s="43"/>
      <c r="S120" s="30"/>
      <c r="T120" s="30"/>
      <c r="U120" s="30"/>
      <c r="V120" s="30"/>
      <c r="W120" s="30"/>
      <c r="X120" s="30"/>
      <c r="Y120" s="30"/>
      <c r="Z120" s="30"/>
      <c r="AA120" s="30"/>
      <c r="AB120" s="30"/>
      <c r="AC120" s="30"/>
      <c r="AD120" s="30"/>
      <c r="AE120" s="30"/>
    </row>
    <row r="121" spans="1:65" s="2" customFormat="1" ht="10.35" customHeight="1">
      <c r="A121" s="30"/>
      <c r="B121" s="31"/>
      <c r="C121" s="30"/>
      <c r="D121" s="30"/>
      <c r="E121" s="30"/>
      <c r="F121" s="30"/>
      <c r="G121" s="30"/>
      <c r="H121" s="30"/>
      <c r="I121" s="30"/>
      <c r="J121" s="30"/>
      <c r="K121" s="30"/>
      <c r="L121" s="43"/>
      <c r="S121" s="30"/>
      <c r="T121" s="30"/>
      <c r="U121" s="30"/>
      <c r="V121" s="30"/>
      <c r="W121" s="30"/>
      <c r="X121" s="30"/>
      <c r="Y121" s="30"/>
      <c r="Z121" s="30"/>
      <c r="AA121" s="30"/>
      <c r="AB121" s="30"/>
      <c r="AC121" s="30"/>
      <c r="AD121" s="30"/>
      <c r="AE121" s="30"/>
    </row>
    <row r="122" spans="1:65" s="11" customFormat="1" ht="29.25" customHeight="1">
      <c r="A122" s="132"/>
      <c r="B122" s="133"/>
      <c r="C122" s="134" t="s">
        <v>125</v>
      </c>
      <c r="D122" s="135" t="s">
        <v>58</v>
      </c>
      <c r="E122" s="135" t="s">
        <v>54</v>
      </c>
      <c r="F122" s="135" t="s">
        <v>55</v>
      </c>
      <c r="G122" s="135" t="s">
        <v>126</v>
      </c>
      <c r="H122" s="135" t="s">
        <v>127</v>
      </c>
      <c r="I122" s="135" t="s">
        <v>128</v>
      </c>
      <c r="J122" s="136" t="s">
        <v>105</v>
      </c>
      <c r="K122" s="137" t="s">
        <v>129</v>
      </c>
      <c r="L122" s="138"/>
      <c r="M122" s="63" t="s">
        <v>1</v>
      </c>
      <c r="N122" s="64" t="s">
        <v>37</v>
      </c>
      <c r="O122" s="64" t="s">
        <v>130</v>
      </c>
      <c r="P122" s="64" t="s">
        <v>131</v>
      </c>
      <c r="Q122" s="64" t="s">
        <v>132</v>
      </c>
      <c r="R122" s="64" t="s">
        <v>133</v>
      </c>
      <c r="S122" s="64" t="s">
        <v>134</v>
      </c>
      <c r="T122" s="65" t="s">
        <v>135</v>
      </c>
      <c r="U122" s="132"/>
      <c r="V122" s="132"/>
      <c r="W122" s="132"/>
      <c r="X122" s="132"/>
      <c r="Y122" s="132"/>
      <c r="Z122" s="132"/>
      <c r="AA122" s="132"/>
      <c r="AB122" s="132"/>
      <c r="AC122" s="132"/>
      <c r="AD122" s="132"/>
      <c r="AE122" s="132"/>
    </row>
    <row r="123" spans="1:65" s="2" customFormat="1" ht="22.9" customHeight="1">
      <c r="A123" s="30"/>
      <c r="B123" s="31"/>
      <c r="C123" s="70" t="s">
        <v>106</v>
      </c>
      <c r="D123" s="30"/>
      <c r="E123" s="30"/>
      <c r="F123" s="30"/>
      <c r="G123" s="30"/>
      <c r="H123" s="30"/>
      <c r="I123" s="30"/>
      <c r="J123" s="139">
        <f>BK123</f>
        <v>0</v>
      </c>
      <c r="K123" s="30"/>
      <c r="L123" s="31"/>
      <c r="M123" s="66"/>
      <c r="N123" s="57"/>
      <c r="O123" s="67"/>
      <c r="P123" s="140">
        <f>P124</f>
        <v>0</v>
      </c>
      <c r="Q123" s="67"/>
      <c r="R123" s="140">
        <f>R124</f>
        <v>0</v>
      </c>
      <c r="S123" s="67"/>
      <c r="T123" s="141">
        <f>T124</f>
        <v>0</v>
      </c>
      <c r="U123" s="30"/>
      <c r="V123" s="30"/>
      <c r="W123" s="30"/>
      <c r="X123" s="30"/>
      <c r="Y123" s="30"/>
      <c r="Z123" s="30"/>
      <c r="AA123" s="30"/>
      <c r="AB123" s="30"/>
      <c r="AC123" s="30"/>
      <c r="AD123" s="30"/>
      <c r="AE123" s="30"/>
      <c r="AT123" s="14" t="s">
        <v>72</v>
      </c>
      <c r="AU123" s="14" t="s">
        <v>107</v>
      </c>
      <c r="BK123" s="142">
        <f>BK124</f>
        <v>0</v>
      </c>
    </row>
    <row r="124" spans="1:65" s="12" customFormat="1" ht="25.9" customHeight="1">
      <c r="B124" s="143"/>
      <c r="D124" s="144" t="s">
        <v>72</v>
      </c>
      <c r="E124" s="145" t="s">
        <v>198</v>
      </c>
      <c r="F124" s="145" t="s">
        <v>696</v>
      </c>
      <c r="I124" s="146"/>
      <c r="J124" s="147">
        <f>BK124</f>
        <v>0</v>
      </c>
      <c r="L124" s="143"/>
      <c r="M124" s="148"/>
      <c r="N124" s="149"/>
      <c r="O124" s="149"/>
      <c r="P124" s="150">
        <f>P125+P174</f>
        <v>0</v>
      </c>
      <c r="Q124" s="149"/>
      <c r="R124" s="150">
        <f>R125+R174</f>
        <v>0</v>
      </c>
      <c r="S124" s="149"/>
      <c r="T124" s="151">
        <f>T125+T174</f>
        <v>0</v>
      </c>
      <c r="AR124" s="144" t="s">
        <v>149</v>
      </c>
      <c r="AT124" s="152" t="s">
        <v>72</v>
      </c>
      <c r="AU124" s="152" t="s">
        <v>73</v>
      </c>
      <c r="AY124" s="144" t="s">
        <v>138</v>
      </c>
      <c r="BK124" s="153">
        <f>BK125+BK174</f>
        <v>0</v>
      </c>
    </row>
    <row r="125" spans="1:65" s="12" customFormat="1" ht="22.9" customHeight="1">
      <c r="B125" s="143"/>
      <c r="D125" s="144" t="s">
        <v>72</v>
      </c>
      <c r="E125" s="154" t="s">
        <v>697</v>
      </c>
      <c r="F125" s="154" t="s">
        <v>698</v>
      </c>
      <c r="I125" s="146"/>
      <c r="J125" s="155">
        <f>BK125</f>
        <v>0</v>
      </c>
      <c r="L125" s="143"/>
      <c r="M125" s="148"/>
      <c r="N125" s="149"/>
      <c r="O125" s="149"/>
      <c r="P125" s="150">
        <f>SUM(P126:P173)</f>
        <v>0</v>
      </c>
      <c r="Q125" s="149"/>
      <c r="R125" s="150">
        <f>SUM(R126:R173)</f>
        <v>0</v>
      </c>
      <c r="S125" s="149"/>
      <c r="T125" s="151">
        <f>SUM(T126:T173)</f>
        <v>0</v>
      </c>
      <c r="AR125" s="144" t="s">
        <v>149</v>
      </c>
      <c r="AT125" s="152" t="s">
        <v>72</v>
      </c>
      <c r="AU125" s="152" t="s">
        <v>80</v>
      </c>
      <c r="AY125" s="144" t="s">
        <v>138</v>
      </c>
      <c r="BK125" s="153">
        <f>SUM(BK126:BK173)</f>
        <v>0</v>
      </c>
    </row>
    <row r="126" spans="1:65" s="2" customFormat="1" ht="22.15" customHeight="1">
      <c r="A126" s="30"/>
      <c r="B126" s="156"/>
      <c r="C126" s="157" t="s">
        <v>80</v>
      </c>
      <c r="D126" s="157" t="s">
        <v>140</v>
      </c>
      <c r="E126" s="158" t="s">
        <v>699</v>
      </c>
      <c r="F126" s="159" t="s">
        <v>700</v>
      </c>
      <c r="G126" s="160" t="s">
        <v>178</v>
      </c>
      <c r="H126" s="161">
        <v>30</v>
      </c>
      <c r="I126" s="162"/>
      <c r="J126" s="163">
        <f t="shared" ref="J126:J173" si="0">ROUND(I126*H126,2)</f>
        <v>0</v>
      </c>
      <c r="K126" s="164"/>
      <c r="L126" s="31"/>
      <c r="M126" s="165" t="s">
        <v>1</v>
      </c>
      <c r="N126" s="166" t="s">
        <v>39</v>
      </c>
      <c r="O126" s="59"/>
      <c r="P126" s="167">
        <f t="shared" ref="P126:P173" si="1">O126*H126</f>
        <v>0</v>
      </c>
      <c r="Q126" s="167">
        <v>0</v>
      </c>
      <c r="R126" s="167">
        <f t="shared" ref="R126:R173" si="2">Q126*H126</f>
        <v>0</v>
      </c>
      <c r="S126" s="167">
        <v>0</v>
      </c>
      <c r="T126" s="168">
        <f t="shared" ref="T126:T173" si="3">S126*H126</f>
        <v>0</v>
      </c>
      <c r="U126" s="30"/>
      <c r="V126" s="30"/>
      <c r="W126" s="30"/>
      <c r="X126" s="30"/>
      <c r="Y126" s="30"/>
      <c r="Z126" s="30"/>
      <c r="AA126" s="30"/>
      <c r="AB126" s="30"/>
      <c r="AC126" s="30"/>
      <c r="AD126" s="30"/>
      <c r="AE126" s="30"/>
      <c r="AR126" s="169" t="s">
        <v>397</v>
      </c>
      <c r="AT126" s="169" t="s">
        <v>140</v>
      </c>
      <c r="AU126" s="169" t="s">
        <v>85</v>
      </c>
      <c r="AY126" s="14" t="s">
        <v>138</v>
      </c>
      <c r="BE126" s="100">
        <f t="shared" ref="BE126:BE173" si="4">IF(N126="základná",J126,0)</f>
        <v>0</v>
      </c>
      <c r="BF126" s="100">
        <f t="shared" ref="BF126:BF173" si="5">IF(N126="znížená",J126,0)</f>
        <v>0</v>
      </c>
      <c r="BG126" s="100">
        <f t="shared" ref="BG126:BG173" si="6">IF(N126="zákl. prenesená",J126,0)</f>
        <v>0</v>
      </c>
      <c r="BH126" s="100">
        <f t="shared" ref="BH126:BH173" si="7">IF(N126="zníž. prenesená",J126,0)</f>
        <v>0</v>
      </c>
      <c r="BI126" s="100">
        <f t="shared" ref="BI126:BI173" si="8">IF(N126="nulová",J126,0)</f>
        <v>0</v>
      </c>
      <c r="BJ126" s="14" t="s">
        <v>85</v>
      </c>
      <c r="BK126" s="100">
        <f t="shared" ref="BK126:BK173" si="9">ROUND(I126*H126,2)</f>
        <v>0</v>
      </c>
      <c r="BL126" s="14" t="s">
        <v>397</v>
      </c>
      <c r="BM126" s="169" t="s">
        <v>85</v>
      </c>
    </row>
    <row r="127" spans="1:65" s="2" customFormat="1" ht="14.45" customHeight="1">
      <c r="A127" s="30"/>
      <c r="B127" s="156"/>
      <c r="C127" s="170" t="s">
        <v>85</v>
      </c>
      <c r="D127" s="170" t="s">
        <v>198</v>
      </c>
      <c r="E127" s="171" t="s">
        <v>701</v>
      </c>
      <c r="F127" s="172" t="s">
        <v>702</v>
      </c>
      <c r="G127" s="173" t="s">
        <v>178</v>
      </c>
      <c r="H127" s="174">
        <v>30</v>
      </c>
      <c r="I127" s="175"/>
      <c r="J127" s="176">
        <f t="shared" si="0"/>
        <v>0</v>
      </c>
      <c r="K127" s="177"/>
      <c r="L127" s="178"/>
      <c r="M127" s="179" t="s">
        <v>1</v>
      </c>
      <c r="N127" s="180" t="s">
        <v>39</v>
      </c>
      <c r="O127" s="59"/>
      <c r="P127" s="167">
        <f t="shared" si="1"/>
        <v>0</v>
      </c>
      <c r="Q127" s="167">
        <v>0</v>
      </c>
      <c r="R127" s="167">
        <f t="shared" si="2"/>
        <v>0</v>
      </c>
      <c r="S127" s="167">
        <v>0</v>
      </c>
      <c r="T127" s="168">
        <f t="shared" si="3"/>
        <v>0</v>
      </c>
      <c r="U127" s="30"/>
      <c r="V127" s="30"/>
      <c r="W127" s="30"/>
      <c r="X127" s="30"/>
      <c r="Y127" s="30"/>
      <c r="Z127" s="30"/>
      <c r="AA127" s="30"/>
      <c r="AB127" s="30"/>
      <c r="AC127" s="30"/>
      <c r="AD127" s="30"/>
      <c r="AE127" s="30"/>
      <c r="AR127" s="169" t="s">
        <v>703</v>
      </c>
      <c r="AT127" s="169" t="s">
        <v>198</v>
      </c>
      <c r="AU127" s="169" t="s">
        <v>85</v>
      </c>
      <c r="AY127" s="14" t="s">
        <v>138</v>
      </c>
      <c r="BE127" s="100">
        <f t="shared" si="4"/>
        <v>0</v>
      </c>
      <c r="BF127" s="100">
        <f t="shared" si="5"/>
        <v>0</v>
      </c>
      <c r="BG127" s="100">
        <f t="shared" si="6"/>
        <v>0</v>
      </c>
      <c r="BH127" s="100">
        <f t="shared" si="7"/>
        <v>0</v>
      </c>
      <c r="BI127" s="100">
        <f t="shared" si="8"/>
        <v>0</v>
      </c>
      <c r="BJ127" s="14" t="s">
        <v>85</v>
      </c>
      <c r="BK127" s="100">
        <f t="shared" si="9"/>
        <v>0</v>
      </c>
      <c r="BL127" s="14" t="s">
        <v>397</v>
      </c>
      <c r="BM127" s="169" t="s">
        <v>144</v>
      </c>
    </row>
    <row r="128" spans="1:65" s="2" customFormat="1" ht="22.15" customHeight="1">
      <c r="A128" s="30"/>
      <c r="B128" s="156"/>
      <c r="C128" s="157" t="s">
        <v>149</v>
      </c>
      <c r="D128" s="157" t="s">
        <v>140</v>
      </c>
      <c r="E128" s="158" t="s">
        <v>704</v>
      </c>
      <c r="F128" s="159" t="s">
        <v>705</v>
      </c>
      <c r="G128" s="160" t="s">
        <v>178</v>
      </c>
      <c r="H128" s="161">
        <v>40</v>
      </c>
      <c r="I128" s="162"/>
      <c r="J128" s="163">
        <f t="shared" si="0"/>
        <v>0</v>
      </c>
      <c r="K128" s="164"/>
      <c r="L128" s="31"/>
      <c r="M128" s="165" t="s">
        <v>1</v>
      </c>
      <c r="N128" s="166" t="s">
        <v>39</v>
      </c>
      <c r="O128" s="59"/>
      <c r="P128" s="167">
        <f t="shared" si="1"/>
        <v>0</v>
      </c>
      <c r="Q128" s="167">
        <v>0</v>
      </c>
      <c r="R128" s="167">
        <f t="shared" si="2"/>
        <v>0</v>
      </c>
      <c r="S128" s="167">
        <v>0</v>
      </c>
      <c r="T128" s="168">
        <f t="shared" si="3"/>
        <v>0</v>
      </c>
      <c r="U128" s="30"/>
      <c r="V128" s="30"/>
      <c r="W128" s="30"/>
      <c r="X128" s="30"/>
      <c r="Y128" s="30"/>
      <c r="Z128" s="30"/>
      <c r="AA128" s="30"/>
      <c r="AB128" s="30"/>
      <c r="AC128" s="30"/>
      <c r="AD128" s="30"/>
      <c r="AE128" s="30"/>
      <c r="AR128" s="169" t="s">
        <v>397</v>
      </c>
      <c r="AT128" s="169" t="s">
        <v>140</v>
      </c>
      <c r="AU128" s="169" t="s">
        <v>85</v>
      </c>
      <c r="AY128" s="14" t="s">
        <v>138</v>
      </c>
      <c r="BE128" s="100">
        <f t="shared" si="4"/>
        <v>0</v>
      </c>
      <c r="BF128" s="100">
        <f t="shared" si="5"/>
        <v>0</v>
      </c>
      <c r="BG128" s="100">
        <f t="shared" si="6"/>
        <v>0</v>
      </c>
      <c r="BH128" s="100">
        <f t="shared" si="7"/>
        <v>0</v>
      </c>
      <c r="BI128" s="100">
        <f t="shared" si="8"/>
        <v>0</v>
      </c>
      <c r="BJ128" s="14" t="s">
        <v>85</v>
      </c>
      <c r="BK128" s="100">
        <f t="shared" si="9"/>
        <v>0</v>
      </c>
      <c r="BL128" s="14" t="s">
        <v>397</v>
      </c>
      <c r="BM128" s="169" t="s">
        <v>160</v>
      </c>
    </row>
    <row r="129" spans="1:65" s="2" customFormat="1" ht="14.45" customHeight="1">
      <c r="A129" s="30"/>
      <c r="B129" s="156"/>
      <c r="C129" s="170" t="s">
        <v>144</v>
      </c>
      <c r="D129" s="170" t="s">
        <v>198</v>
      </c>
      <c r="E129" s="171" t="s">
        <v>706</v>
      </c>
      <c r="F129" s="172" t="s">
        <v>707</v>
      </c>
      <c r="G129" s="173" t="s">
        <v>178</v>
      </c>
      <c r="H129" s="174">
        <v>40</v>
      </c>
      <c r="I129" s="175"/>
      <c r="J129" s="176">
        <f t="shared" si="0"/>
        <v>0</v>
      </c>
      <c r="K129" s="177"/>
      <c r="L129" s="178"/>
      <c r="M129" s="179" t="s">
        <v>1</v>
      </c>
      <c r="N129" s="180" t="s">
        <v>39</v>
      </c>
      <c r="O129" s="59"/>
      <c r="P129" s="167">
        <f t="shared" si="1"/>
        <v>0</v>
      </c>
      <c r="Q129" s="167">
        <v>0</v>
      </c>
      <c r="R129" s="167">
        <f t="shared" si="2"/>
        <v>0</v>
      </c>
      <c r="S129" s="167">
        <v>0</v>
      </c>
      <c r="T129" s="168">
        <f t="shared" si="3"/>
        <v>0</v>
      </c>
      <c r="U129" s="30"/>
      <c r="V129" s="30"/>
      <c r="W129" s="30"/>
      <c r="X129" s="30"/>
      <c r="Y129" s="30"/>
      <c r="Z129" s="30"/>
      <c r="AA129" s="30"/>
      <c r="AB129" s="30"/>
      <c r="AC129" s="30"/>
      <c r="AD129" s="30"/>
      <c r="AE129" s="30"/>
      <c r="AR129" s="169" t="s">
        <v>703</v>
      </c>
      <c r="AT129" s="169" t="s">
        <v>198</v>
      </c>
      <c r="AU129" s="169" t="s">
        <v>85</v>
      </c>
      <c r="AY129" s="14" t="s">
        <v>138</v>
      </c>
      <c r="BE129" s="100">
        <f t="shared" si="4"/>
        <v>0</v>
      </c>
      <c r="BF129" s="100">
        <f t="shared" si="5"/>
        <v>0</v>
      </c>
      <c r="BG129" s="100">
        <f t="shared" si="6"/>
        <v>0</v>
      </c>
      <c r="BH129" s="100">
        <f t="shared" si="7"/>
        <v>0</v>
      </c>
      <c r="BI129" s="100">
        <f t="shared" si="8"/>
        <v>0</v>
      </c>
      <c r="BJ129" s="14" t="s">
        <v>85</v>
      </c>
      <c r="BK129" s="100">
        <f t="shared" si="9"/>
        <v>0</v>
      </c>
      <c r="BL129" s="14" t="s">
        <v>397</v>
      </c>
      <c r="BM129" s="169" t="s">
        <v>171</v>
      </c>
    </row>
    <row r="130" spans="1:65" s="2" customFormat="1" ht="19.899999999999999" customHeight="1">
      <c r="A130" s="30"/>
      <c r="B130" s="156"/>
      <c r="C130" s="157" t="s">
        <v>156</v>
      </c>
      <c r="D130" s="157" t="s">
        <v>140</v>
      </c>
      <c r="E130" s="158" t="s">
        <v>708</v>
      </c>
      <c r="F130" s="159" t="s">
        <v>1061</v>
      </c>
      <c r="G130" s="160" t="s">
        <v>257</v>
      </c>
      <c r="H130" s="161">
        <v>23</v>
      </c>
      <c r="I130" s="162"/>
      <c r="J130" s="163">
        <f t="shared" si="0"/>
        <v>0</v>
      </c>
      <c r="K130" s="164"/>
      <c r="L130" s="31"/>
      <c r="M130" s="165" t="s">
        <v>1</v>
      </c>
      <c r="N130" s="166" t="s">
        <v>39</v>
      </c>
      <c r="O130" s="59"/>
      <c r="P130" s="167">
        <f t="shared" si="1"/>
        <v>0</v>
      </c>
      <c r="Q130" s="167">
        <v>0</v>
      </c>
      <c r="R130" s="167">
        <f t="shared" si="2"/>
        <v>0</v>
      </c>
      <c r="S130" s="167">
        <v>0</v>
      </c>
      <c r="T130" s="168">
        <f t="shared" si="3"/>
        <v>0</v>
      </c>
      <c r="U130" s="30"/>
      <c r="V130" s="30"/>
      <c r="W130" s="30"/>
      <c r="X130" s="30"/>
      <c r="Y130" s="30"/>
      <c r="Z130" s="30"/>
      <c r="AA130" s="30"/>
      <c r="AB130" s="30"/>
      <c r="AC130" s="30"/>
      <c r="AD130" s="30"/>
      <c r="AE130" s="30"/>
      <c r="AR130" s="169" t="s">
        <v>397</v>
      </c>
      <c r="AT130" s="169" t="s">
        <v>140</v>
      </c>
      <c r="AU130" s="169" t="s">
        <v>85</v>
      </c>
      <c r="AY130" s="14" t="s">
        <v>138</v>
      </c>
      <c r="BE130" s="100">
        <f t="shared" si="4"/>
        <v>0</v>
      </c>
      <c r="BF130" s="100">
        <f t="shared" si="5"/>
        <v>0</v>
      </c>
      <c r="BG130" s="100">
        <f t="shared" si="6"/>
        <v>0</v>
      </c>
      <c r="BH130" s="100">
        <f t="shared" si="7"/>
        <v>0</v>
      </c>
      <c r="BI130" s="100">
        <f t="shared" si="8"/>
        <v>0</v>
      </c>
      <c r="BJ130" s="14" t="s">
        <v>85</v>
      </c>
      <c r="BK130" s="100">
        <f t="shared" si="9"/>
        <v>0</v>
      </c>
      <c r="BL130" s="14" t="s">
        <v>397</v>
      </c>
      <c r="BM130" s="169" t="s">
        <v>180</v>
      </c>
    </row>
    <row r="131" spans="1:65" s="2" customFormat="1" ht="14.45" customHeight="1">
      <c r="A131" s="30"/>
      <c r="B131" s="156"/>
      <c r="C131" s="170" t="s">
        <v>160</v>
      </c>
      <c r="D131" s="170" t="s">
        <v>198</v>
      </c>
      <c r="E131" s="171" t="s">
        <v>709</v>
      </c>
      <c r="F131" s="172" t="s">
        <v>1058</v>
      </c>
      <c r="G131" s="173" t="s">
        <v>257</v>
      </c>
      <c r="H131" s="174">
        <v>23</v>
      </c>
      <c r="I131" s="175"/>
      <c r="J131" s="176">
        <f t="shared" si="0"/>
        <v>0</v>
      </c>
      <c r="K131" s="177"/>
      <c r="L131" s="178"/>
      <c r="M131" s="179" t="s">
        <v>1</v>
      </c>
      <c r="N131" s="180" t="s">
        <v>39</v>
      </c>
      <c r="O131" s="59"/>
      <c r="P131" s="167">
        <f t="shared" si="1"/>
        <v>0</v>
      </c>
      <c r="Q131" s="167">
        <v>0</v>
      </c>
      <c r="R131" s="167">
        <f t="shared" si="2"/>
        <v>0</v>
      </c>
      <c r="S131" s="167">
        <v>0</v>
      </c>
      <c r="T131" s="168">
        <f t="shared" si="3"/>
        <v>0</v>
      </c>
      <c r="U131" s="30"/>
      <c r="V131" s="30"/>
      <c r="W131" s="30"/>
      <c r="X131" s="30"/>
      <c r="Y131" s="30"/>
      <c r="Z131" s="30"/>
      <c r="AA131" s="30"/>
      <c r="AB131" s="30"/>
      <c r="AC131" s="30"/>
      <c r="AD131" s="30"/>
      <c r="AE131" s="30"/>
      <c r="AR131" s="169" t="s">
        <v>703</v>
      </c>
      <c r="AT131" s="169" t="s">
        <v>198</v>
      </c>
      <c r="AU131" s="169" t="s">
        <v>85</v>
      </c>
      <c r="AY131" s="14" t="s">
        <v>138</v>
      </c>
      <c r="BE131" s="100">
        <f t="shared" si="4"/>
        <v>0</v>
      </c>
      <c r="BF131" s="100">
        <f t="shared" si="5"/>
        <v>0</v>
      </c>
      <c r="BG131" s="100">
        <f t="shared" si="6"/>
        <v>0</v>
      </c>
      <c r="BH131" s="100">
        <f t="shared" si="7"/>
        <v>0</v>
      </c>
      <c r="BI131" s="100">
        <f t="shared" si="8"/>
        <v>0</v>
      </c>
      <c r="BJ131" s="14" t="s">
        <v>85</v>
      </c>
      <c r="BK131" s="100">
        <f t="shared" si="9"/>
        <v>0</v>
      </c>
      <c r="BL131" s="14" t="s">
        <v>397</v>
      </c>
      <c r="BM131" s="169" t="s">
        <v>189</v>
      </c>
    </row>
    <row r="132" spans="1:65" s="2" customFormat="1" ht="22.15" customHeight="1">
      <c r="A132" s="30"/>
      <c r="B132" s="156"/>
      <c r="C132" s="157" t="s">
        <v>165</v>
      </c>
      <c r="D132" s="157" t="s">
        <v>140</v>
      </c>
      <c r="E132" s="158" t="s">
        <v>710</v>
      </c>
      <c r="F132" s="159" t="s">
        <v>711</v>
      </c>
      <c r="G132" s="160" t="s">
        <v>257</v>
      </c>
      <c r="H132" s="161">
        <v>7</v>
      </c>
      <c r="I132" s="162"/>
      <c r="J132" s="163">
        <f t="shared" si="0"/>
        <v>0</v>
      </c>
      <c r="K132" s="164"/>
      <c r="L132" s="31"/>
      <c r="M132" s="165" t="s">
        <v>1</v>
      </c>
      <c r="N132" s="166" t="s">
        <v>39</v>
      </c>
      <c r="O132" s="59"/>
      <c r="P132" s="167">
        <f t="shared" si="1"/>
        <v>0</v>
      </c>
      <c r="Q132" s="167">
        <v>0</v>
      </c>
      <c r="R132" s="167">
        <f t="shared" si="2"/>
        <v>0</v>
      </c>
      <c r="S132" s="167">
        <v>0</v>
      </c>
      <c r="T132" s="168">
        <f t="shared" si="3"/>
        <v>0</v>
      </c>
      <c r="U132" s="30"/>
      <c r="V132" s="30"/>
      <c r="W132" s="30"/>
      <c r="X132" s="30"/>
      <c r="Y132" s="30"/>
      <c r="Z132" s="30"/>
      <c r="AA132" s="30"/>
      <c r="AB132" s="30"/>
      <c r="AC132" s="30"/>
      <c r="AD132" s="30"/>
      <c r="AE132" s="30"/>
      <c r="AR132" s="169" t="s">
        <v>397</v>
      </c>
      <c r="AT132" s="169" t="s">
        <v>140</v>
      </c>
      <c r="AU132" s="169" t="s">
        <v>85</v>
      </c>
      <c r="AY132" s="14" t="s">
        <v>138</v>
      </c>
      <c r="BE132" s="100">
        <f t="shared" si="4"/>
        <v>0</v>
      </c>
      <c r="BF132" s="100">
        <f t="shared" si="5"/>
        <v>0</v>
      </c>
      <c r="BG132" s="100">
        <f t="shared" si="6"/>
        <v>0</v>
      </c>
      <c r="BH132" s="100">
        <f t="shared" si="7"/>
        <v>0</v>
      </c>
      <c r="BI132" s="100">
        <f t="shared" si="8"/>
        <v>0</v>
      </c>
      <c r="BJ132" s="14" t="s">
        <v>85</v>
      </c>
      <c r="BK132" s="100">
        <f t="shared" si="9"/>
        <v>0</v>
      </c>
      <c r="BL132" s="14" t="s">
        <v>397</v>
      </c>
      <c r="BM132" s="169" t="s">
        <v>197</v>
      </c>
    </row>
    <row r="133" spans="1:65" s="2" customFormat="1" ht="14.45" customHeight="1">
      <c r="A133" s="30"/>
      <c r="B133" s="156"/>
      <c r="C133" s="170" t="s">
        <v>171</v>
      </c>
      <c r="D133" s="170" t="s">
        <v>198</v>
      </c>
      <c r="E133" s="171" t="s">
        <v>712</v>
      </c>
      <c r="F133" s="172" t="s">
        <v>713</v>
      </c>
      <c r="G133" s="173" t="s">
        <v>257</v>
      </c>
      <c r="H133" s="174">
        <v>7</v>
      </c>
      <c r="I133" s="175"/>
      <c r="J133" s="176">
        <f t="shared" si="0"/>
        <v>0</v>
      </c>
      <c r="K133" s="177"/>
      <c r="L133" s="178"/>
      <c r="M133" s="179" t="s">
        <v>1</v>
      </c>
      <c r="N133" s="180" t="s">
        <v>39</v>
      </c>
      <c r="O133" s="59"/>
      <c r="P133" s="167">
        <f t="shared" si="1"/>
        <v>0</v>
      </c>
      <c r="Q133" s="167">
        <v>0</v>
      </c>
      <c r="R133" s="167">
        <f t="shared" si="2"/>
        <v>0</v>
      </c>
      <c r="S133" s="167">
        <v>0</v>
      </c>
      <c r="T133" s="168">
        <f t="shared" si="3"/>
        <v>0</v>
      </c>
      <c r="U133" s="30"/>
      <c r="V133" s="30"/>
      <c r="W133" s="30"/>
      <c r="X133" s="30"/>
      <c r="Y133" s="30"/>
      <c r="Z133" s="30"/>
      <c r="AA133" s="30"/>
      <c r="AB133" s="30"/>
      <c r="AC133" s="30"/>
      <c r="AD133" s="30"/>
      <c r="AE133" s="30"/>
      <c r="AR133" s="169" t="s">
        <v>703</v>
      </c>
      <c r="AT133" s="169" t="s">
        <v>198</v>
      </c>
      <c r="AU133" s="169" t="s">
        <v>85</v>
      </c>
      <c r="AY133" s="14" t="s">
        <v>138</v>
      </c>
      <c r="BE133" s="100">
        <f t="shared" si="4"/>
        <v>0</v>
      </c>
      <c r="BF133" s="100">
        <f t="shared" si="5"/>
        <v>0</v>
      </c>
      <c r="BG133" s="100">
        <f t="shared" si="6"/>
        <v>0</v>
      </c>
      <c r="BH133" s="100">
        <f t="shared" si="7"/>
        <v>0</v>
      </c>
      <c r="BI133" s="100">
        <f t="shared" si="8"/>
        <v>0</v>
      </c>
      <c r="BJ133" s="14" t="s">
        <v>85</v>
      </c>
      <c r="BK133" s="100">
        <f t="shared" si="9"/>
        <v>0</v>
      </c>
      <c r="BL133" s="14" t="s">
        <v>397</v>
      </c>
      <c r="BM133" s="169" t="s">
        <v>207</v>
      </c>
    </row>
    <row r="134" spans="1:65" s="2" customFormat="1" ht="22.15" customHeight="1">
      <c r="A134" s="30"/>
      <c r="B134" s="156"/>
      <c r="C134" s="157" t="s">
        <v>175</v>
      </c>
      <c r="D134" s="157" t="s">
        <v>140</v>
      </c>
      <c r="E134" s="158" t="s">
        <v>714</v>
      </c>
      <c r="F134" s="159" t="s">
        <v>715</v>
      </c>
      <c r="G134" s="160" t="s">
        <v>257</v>
      </c>
      <c r="H134" s="161">
        <v>1</v>
      </c>
      <c r="I134" s="162"/>
      <c r="J134" s="163">
        <f t="shared" si="0"/>
        <v>0</v>
      </c>
      <c r="K134" s="164"/>
      <c r="L134" s="31"/>
      <c r="M134" s="165" t="s">
        <v>1</v>
      </c>
      <c r="N134" s="166" t="s">
        <v>39</v>
      </c>
      <c r="O134" s="59"/>
      <c r="P134" s="167">
        <f t="shared" si="1"/>
        <v>0</v>
      </c>
      <c r="Q134" s="167">
        <v>0</v>
      </c>
      <c r="R134" s="167">
        <f t="shared" si="2"/>
        <v>0</v>
      </c>
      <c r="S134" s="167">
        <v>0</v>
      </c>
      <c r="T134" s="168">
        <f t="shared" si="3"/>
        <v>0</v>
      </c>
      <c r="U134" s="30"/>
      <c r="V134" s="30"/>
      <c r="W134" s="30"/>
      <c r="X134" s="30"/>
      <c r="Y134" s="30"/>
      <c r="Z134" s="30"/>
      <c r="AA134" s="30"/>
      <c r="AB134" s="30"/>
      <c r="AC134" s="30"/>
      <c r="AD134" s="30"/>
      <c r="AE134" s="30"/>
      <c r="AR134" s="169" t="s">
        <v>397</v>
      </c>
      <c r="AT134" s="169" t="s">
        <v>140</v>
      </c>
      <c r="AU134" s="169" t="s">
        <v>85</v>
      </c>
      <c r="AY134" s="14" t="s">
        <v>138</v>
      </c>
      <c r="BE134" s="100">
        <f t="shared" si="4"/>
        <v>0</v>
      </c>
      <c r="BF134" s="100">
        <f t="shared" si="5"/>
        <v>0</v>
      </c>
      <c r="BG134" s="100">
        <f t="shared" si="6"/>
        <v>0</v>
      </c>
      <c r="BH134" s="100">
        <f t="shared" si="7"/>
        <v>0</v>
      </c>
      <c r="BI134" s="100">
        <f t="shared" si="8"/>
        <v>0</v>
      </c>
      <c r="BJ134" s="14" t="s">
        <v>85</v>
      </c>
      <c r="BK134" s="100">
        <f t="shared" si="9"/>
        <v>0</v>
      </c>
      <c r="BL134" s="14" t="s">
        <v>397</v>
      </c>
      <c r="BM134" s="169" t="s">
        <v>215</v>
      </c>
    </row>
    <row r="135" spans="1:65" s="2" customFormat="1" ht="14.45" customHeight="1">
      <c r="A135" s="30"/>
      <c r="B135" s="156"/>
      <c r="C135" s="170" t="s">
        <v>180</v>
      </c>
      <c r="D135" s="170" t="s">
        <v>198</v>
      </c>
      <c r="E135" s="171" t="s">
        <v>716</v>
      </c>
      <c r="F135" s="172" t="s">
        <v>717</v>
      </c>
      <c r="G135" s="173" t="s">
        <v>257</v>
      </c>
      <c r="H135" s="174">
        <v>1</v>
      </c>
      <c r="I135" s="175"/>
      <c r="J135" s="176">
        <f t="shared" si="0"/>
        <v>0</v>
      </c>
      <c r="K135" s="177"/>
      <c r="L135" s="178"/>
      <c r="M135" s="179" t="s">
        <v>1</v>
      </c>
      <c r="N135" s="180" t="s">
        <v>39</v>
      </c>
      <c r="O135" s="59"/>
      <c r="P135" s="167">
        <f t="shared" si="1"/>
        <v>0</v>
      </c>
      <c r="Q135" s="167">
        <v>0</v>
      </c>
      <c r="R135" s="167">
        <f t="shared" si="2"/>
        <v>0</v>
      </c>
      <c r="S135" s="167">
        <v>0</v>
      </c>
      <c r="T135" s="168">
        <f t="shared" si="3"/>
        <v>0</v>
      </c>
      <c r="U135" s="30"/>
      <c r="V135" s="30"/>
      <c r="W135" s="30"/>
      <c r="X135" s="30"/>
      <c r="Y135" s="30"/>
      <c r="Z135" s="30"/>
      <c r="AA135" s="30"/>
      <c r="AB135" s="30"/>
      <c r="AC135" s="30"/>
      <c r="AD135" s="30"/>
      <c r="AE135" s="30"/>
      <c r="AR135" s="169" t="s">
        <v>703</v>
      </c>
      <c r="AT135" s="169" t="s">
        <v>198</v>
      </c>
      <c r="AU135" s="169" t="s">
        <v>85</v>
      </c>
      <c r="AY135" s="14" t="s">
        <v>138</v>
      </c>
      <c r="BE135" s="100">
        <f t="shared" si="4"/>
        <v>0</v>
      </c>
      <c r="BF135" s="100">
        <f t="shared" si="5"/>
        <v>0</v>
      </c>
      <c r="BG135" s="100">
        <f t="shared" si="6"/>
        <v>0</v>
      </c>
      <c r="BH135" s="100">
        <f t="shared" si="7"/>
        <v>0</v>
      </c>
      <c r="BI135" s="100">
        <f t="shared" si="8"/>
        <v>0</v>
      </c>
      <c r="BJ135" s="14" t="s">
        <v>85</v>
      </c>
      <c r="BK135" s="100">
        <f t="shared" si="9"/>
        <v>0</v>
      </c>
      <c r="BL135" s="14" t="s">
        <v>397</v>
      </c>
      <c r="BM135" s="169" t="s">
        <v>7</v>
      </c>
    </row>
    <row r="136" spans="1:65" s="2" customFormat="1" ht="22.15" customHeight="1">
      <c r="A136" s="30"/>
      <c r="B136" s="156"/>
      <c r="C136" s="157" t="s">
        <v>184</v>
      </c>
      <c r="D136" s="157" t="s">
        <v>140</v>
      </c>
      <c r="E136" s="158" t="s">
        <v>718</v>
      </c>
      <c r="F136" s="159" t="s">
        <v>719</v>
      </c>
      <c r="G136" s="160" t="s">
        <v>257</v>
      </c>
      <c r="H136" s="161">
        <v>8</v>
      </c>
      <c r="I136" s="162"/>
      <c r="J136" s="163">
        <f t="shared" si="0"/>
        <v>0</v>
      </c>
      <c r="K136" s="164"/>
      <c r="L136" s="31"/>
      <c r="M136" s="165" t="s">
        <v>1</v>
      </c>
      <c r="N136" s="166" t="s">
        <v>39</v>
      </c>
      <c r="O136" s="59"/>
      <c r="P136" s="167">
        <f t="shared" si="1"/>
        <v>0</v>
      </c>
      <c r="Q136" s="167">
        <v>0</v>
      </c>
      <c r="R136" s="167">
        <f t="shared" si="2"/>
        <v>0</v>
      </c>
      <c r="S136" s="167">
        <v>0</v>
      </c>
      <c r="T136" s="168">
        <f t="shared" si="3"/>
        <v>0</v>
      </c>
      <c r="U136" s="30"/>
      <c r="V136" s="30"/>
      <c r="W136" s="30"/>
      <c r="X136" s="30"/>
      <c r="Y136" s="30"/>
      <c r="Z136" s="30"/>
      <c r="AA136" s="30"/>
      <c r="AB136" s="30"/>
      <c r="AC136" s="30"/>
      <c r="AD136" s="30"/>
      <c r="AE136" s="30"/>
      <c r="AR136" s="169" t="s">
        <v>397</v>
      </c>
      <c r="AT136" s="169" t="s">
        <v>140</v>
      </c>
      <c r="AU136" s="169" t="s">
        <v>85</v>
      </c>
      <c r="AY136" s="14" t="s">
        <v>138</v>
      </c>
      <c r="BE136" s="100">
        <f t="shared" si="4"/>
        <v>0</v>
      </c>
      <c r="BF136" s="100">
        <f t="shared" si="5"/>
        <v>0</v>
      </c>
      <c r="BG136" s="100">
        <f t="shared" si="6"/>
        <v>0</v>
      </c>
      <c r="BH136" s="100">
        <f t="shared" si="7"/>
        <v>0</v>
      </c>
      <c r="BI136" s="100">
        <f t="shared" si="8"/>
        <v>0</v>
      </c>
      <c r="BJ136" s="14" t="s">
        <v>85</v>
      </c>
      <c r="BK136" s="100">
        <f t="shared" si="9"/>
        <v>0</v>
      </c>
      <c r="BL136" s="14" t="s">
        <v>397</v>
      </c>
      <c r="BM136" s="169" t="s">
        <v>229</v>
      </c>
    </row>
    <row r="137" spans="1:65" s="2" customFormat="1" ht="14.45" customHeight="1">
      <c r="A137" s="30"/>
      <c r="B137" s="156"/>
      <c r="C137" s="170" t="s">
        <v>189</v>
      </c>
      <c r="D137" s="170" t="s">
        <v>198</v>
      </c>
      <c r="E137" s="171" t="s">
        <v>720</v>
      </c>
      <c r="F137" s="172" t="s">
        <v>721</v>
      </c>
      <c r="G137" s="173" t="s">
        <v>257</v>
      </c>
      <c r="H137" s="174">
        <v>8</v>
      </c>
      <c r="I137" s="175"/>
      <c r="J137" s="176">
        <f t="shared" si="0"/>
        <v>0</v>
      </c>
      <c r="K137" s="177"/>
      <c r="L137" s="178"/>
      <c r="M137" s="179" t="s">
        <v>1</v>
      </c>
      <c r="N137" s="180" t="s">
        <v>39</v>
      </c>
      <c r="O137" s="59"/>
      <c r="P137" s="167">
        <f t="shared" si="1"/>
        <v>0</v>
      </c>
      <c r="Q137" s="167">
        <v>0</v>
      </c>
      <c r="R137" s="167">
        <f t="shared" si="2"/>
        <v>0</v>
      </c>
      <c r="S137" s="167">
        <v>0</v>
      </c>
      <c r="T137" s="168">
        <f t="shared" si="3"/>
        <v>0</v>
      </c>
      <c r="U137" s="30"/>
      <c r="V137" s="30"/>
      <c r="W137" s="30"/>
      <c r="X137" s="30"/>
      <c r="Y137" s="30"/>
      <c r="Z137" s="30"/>
      <c r="AA137" s="30"/>
      <c r="AB137" s="30"/>
      <c r="AC137" s="30"/>
      <c r="AD137" s="30"/>
      <c r="AE137" s="30"/>
      <c r="AR137" s="169" t="s">
        <v>703</v>
      </c>
      <c r="AT137" s="169" t="s">
        <v>198</v>
      </c>
      <c r="AU137" s="169" t="s">
        <v>85</v>
      </c>
      <c r="AY137" s="14" t="s">
        <v>138</v>
      </c>
      <c r="BE137" s="100">
        <f t="shared" si="4"/>
        <v>0</v>
      </c>
      <c r="BF137" s="100">
        <f t="shared" si="5"/>
        <v>0</v>
      </c>
      <c r="BG137" s="100">
        <f t="shared" si="6"/>
        <v>0</v>
      </c>
      <c r="BH137" s="100">
        <f t="shared" si="7"/>
        <v>0</v>
      </c>
      <c r="BI137" s="100">
        <f t="shared" si="8"/>
        <v>0</v>
      </c>
      <c r="BJ137" s="14" t="s">
        <v>85</v>
      </c>
      <c r="BK137" s="100">
        <f t="shared" si="9"/>
        <v>0</v>
      </c>
      <c r="BL137" s="14" t="s">
        <v>397</v>
      </c>
      <c r="BM137" s="169" t="s">
        <v>237</v>
      </c>
    </row>
    <row r="138" spans="1:65" s="2" customFormat="1" ht="22.15" customHeight="1">
      <c r="A138" s="30"/>
      <c r="B138" s="156"/>
      <c r="C138" s="157" t="s">
        <v>193</v>
      </c>
      <c r="D138" s="157" t="s">
        <v>140</v>
      </c>
      <c r="E138" s="158" t="s">
        <v>722</v>
      </c>
      <c r="F138" s="159" t="s">
        <v>723</v>
      </c>
      <c r="G138" s="160" t="s">
        <v>257</v>
      </c>
      <c r="H138" s="161">
        <v>4</v>
      </c>
      <c r="I138" s="162"/>
      <c r="J138" s="163">
        <f t="shared" si="0"/>
        <v>0</v>
      </c>
      <c r="K138" s="164"/>
      <c r="L138" s="31"/>
      <c r="M138" s="165" t="s">
        <v>1</v>
      </c>
      <c r="N138" s="166" t="s">
        <v>39</v>
      </c>
      <c r="O138" s="59"/>
      <c r="P138" s="167">
        <f t="shared" si="1"/>
        <v>0</v>
      </c>
      <c r="Q138" s="167">
        <v>0</v>
      </c>
      <c r="R138" s="167">
        <f t="shared" si="2"/>
        <v>0</v>
      </c>
      <c r="S138" s="167">
        <v>0</v>
      </c>
      <c r="T138" s="168">
        <f t="shared" si="3"/>
        <v>0</v>
      </c>
      <c r="U138" s="30"/>
      <c r="V138" s="30"/>
      <c r="W138" s="30"/>
      <c r="X138" s="30"/>
      <c r="Y138" s="30"/>
      <c r="Z138" s="30"/>
      <c r="AA138" s="30"/>
      <c r="AB138" s="30"/>
      <c r="AC138" s="30"/>
      <c r="AD138" s="30"/>
      <c r="AE138" s="30"/>
      <c r="AR138" s="169" t="s">
        <v>397</v>
      </c>
      <c r="AT138" s="169" t="s">
        <v>140</v>
      </c>
      <c r="AU138" s="169" t="s">
        <v>85</v>
      </c>
      <c r="AY138" s="14" t="s">
        <v>138</v>
      </c>
      <c r="BE138" s="100">
        <f t="shared" si="4"/>
        <v>0</v>
      </c>
      <c r="BF138" s="100">
        <f t="shared" si="5"/>
        <v>0</v>
      </c>
      <c r="BG138" s="100">
        <f t="shared" si="6"/>
        <v>0</v>
      </c>
      <c r="BH138" s="100">
        <f t="shared" si="7"/>
        <v>0</v>
      </c>
      <c r="BI138" s="100">
        <f t="shared" si="8"/>
        <v>0</v>
      </c>
      <c r="BJ138" s="14" t="s">
        <v>85</v>
      </c>
      <c r="BK138" s="100">
        <f t="shared" si="9"/>
        <v>0</v>
      </c>
      <c r="BL138" s="14" t="s">
        <v>397</v>
      </c>
      <c r="BM138" s="169" t="s">
        <v>245</v>
      </c>
    </row>
    <row r="139" spans="1:65" s="2" customFormat="1" ht="19.899999999999999" customHeight="1">
      <c r="A139" s="30"/>
      <c r="B139" s="156"/>
      <c r="C139" s="170" t="s">
        <v>197</v>
      </c>
      <c r="D139" s="170" t="s">
        <v>198</v>
      </c>
      <c r="E139" s="171" t="s">
        <v>724</v>
      </c>
      <c r="F139" s="172" t="s">
        <v>725</v>
      </c>
      <c r="G139" s="173" t="s">
        <v>257</v>
      </c>
      <c r="H139" s="174">
        <v>4</v>
      </c>
      <c r="I139" s="175"/>
      <c r="J139" s="176">
        <f t="shared" si="0"/>
        <v>0</v>
      </c>
      <c r="K139" s="177"/>
      <c r="L139" s="178"/>
      <c r="M139" s="179" t="s">
        <v>1</v>
      </c>
      <c r="N139" s="180" t="s">
        <v>39</v>
      </c>
      <c r="O139" s="59"/>
      <c r="P139" s="167">
        <f t="shared" si="1"/>
        <v>0</v>
      </c>
      <c r="Q139" s="167">
        <v>0</v>
      </c>
      <c r="R139" s="167">
        <f t="shared" si="2"/>
        <v>0</v>
      </c>
      <c r="S139" s="167">
        <v>0</v>
      </c>
      <c r="T139" s="168">
        <f t="shared" si="3"/>
        <v>0</v>
      </c>
      <c r="U139" s="30"/>
      <c r="V139" s="30"/>
      <c r="W139" s="30"/>
      <c r="X139" s="30"/>
      <c r="Y139" s="30"/>
      <c r="Z139" s="30"/>
      <c r="AA139" s="30"/>
      <c r="AB139" s="30"/>
      <c r="AC139" s="30"/>
      <c r="AD139" s="30"/>
      <c r="AE139" s="30"/>
      <c r="AR139" s="169" t="s">
        <v>703</v>
      </c>
      <c r="AT139" s="169" t="s">
        <v>198</v>
      </c>
      <c r="AU139" s="169" t="s">
        <v>85</v>
      </c>
      <c r="AY139" s="14" t="s">
        <v>138</v>
      </c>
      <c r="BE139" s="100">
        <f t="shared" si="4"/>
        <v>0</v>
      </c>
      <c r="BF139" s="100">
        <f t="shared" si="5"/>
        <v>0</v>
      </c>
      <c r="BG139" s="100">
        <f t="shared" si="6"/>
        <v>0</v>
      </c>
      <c r="BH139" s="100">
        <f t="shared" si="7"/>
        <v>0</v>
      </c>
      <c r="BI139" s="100">
        <f t="shared" si="8"/>
        <v>0</v>
      </c>
      <c r="BJ139" s="14" t="s">
        <v>85</v>
      </c>
      <c r="BK139" s="100">
        <f t="shared" si="9"/>
        <v>0</v>
      </c>
      <c r="BL139" s="14" t="s">
        <v>397</v>
      </c>
      <c r="BM139" s="169" t="s">
        <v>254</v>
      </c>
    </row>
    <row r="140" spans="1:65" s="2" customFormat="1" ht="22.15" customHeight="1">
      <c r="A140" s="30"/>
      <c r="B140" s="156"/>
      <c r="C140" s="157" t="s">
        <v>203</v>
      </c>
      <c r="D140" s="157" t="s">
        <v>140</v>
      </c>
      <c r="E140" s="158" t="s">
        <v>726</v>
      </c>
      <c r="F140" s="159" t="s">
        <v>727</v>
      </c>
      <c r="G140" s="160" t="s">
        <v>257</v>
      </c>
      <c r="H140" s="161">
        <v>3</v>
      </c>
      <c r="I140" s="162"/>
      <c r="J140" s="163">
        <f t="shared" si="0"/>
        <v>0</v>
      </c>
      <c r="K140" s="164"/>
      <c r="L140" s="31"/>
      <c r="M140" s="165" t="s">
        <v>1</v>
      </c>
      <c r="N140" s="166" t="s">
        <v>39</v>
      </c>
      <c r="O140" s="59"/>
      <c r="P140" s="167">
        <f t="shared" si="1"/>
        <v>0</v>
      </c>
      <c r="Q140" s="167">
        <v>0</v>
      </c>
      <c r="R140" s="167">
        <f t="shared" si="2"/>
        <v>0</v>
      </c>
      <c r="S140" s="167">
        <v>0</v>
      </c>
      <c r="T140" s="168">
        <f t="shared" si="3"/>
        <v>0</v>
      </c>
      <c r="U140" s="30"/>
      <c r="V140" s="30"/>
      <c r="W140" s="30"/>
      <c r="X140" s="30"/>
      <c r="Y140" s="30"/>
      <c r="Z140" s="30"/>
      <c r="AA140" s="30"/>
      <c r="AB140" s="30"/>
      <c r="AC140" s="30"/>
      <c r="AD140" s="30"/>
      <c r="AE140" s="30"/>
      <c r="AR140" s="169" t="s">
        <v>397</v>
      </c>
      <c r="AT140" s="169" t="s">
        <v>140</v>
      </c>
      <c r="AU140" s="169" t="s">
        <v>85</v>
      </c>
      <c r="AY140" s="14" t="s">
        <v>138</v>
      </c>
      <c r="BE140" s="100">
        <f t="shared" si="4"/>
        <v>0</v>
      </c>
      <c r="BF140" s="100">
        <f t="shared" si="5"/>
        <v>0</v>
      </c>
      <c r="BG140" s="100">
        <f t="shared" si="6"/>
        <v>0</v>
      </c>
      <c r="BH140" s="100">
        <f t="shared" si="7"/>
        <v>0</v>
      </c>
      <c r="BI140" s="100">
        <f t="shared" si="8"/>
        <v>0</v>
      </c>
      <c r="BJ140" s="14" t="s">
        <v>85</v>
      </c>
      <c r="BK140" s="100">
        <f t="shared" si="9"/>
        <v>0</v>
      </c>
      <c r="BL140" s="14" t="s">
        <v>397</v>
      </c>
      <c r="BM140" s="169" t="s">
        <v>263</v>
      </c>
    </row>
    <row r="141" spans="1:65" s="2" customFormat="1" ht="14.45" customHeight="1">
      <c r="A141" s="30"/>
      <c r="B141" s="156"/>
      <c r="C141" s="170" t="s">
        <v>207</v>
      </c>
      <c r="D141" s="170" t="s">
        <v>198</v>
      </c>
      <c r="E141" s="171" t="s">
        <v>728</v>
      </c>
      <c r="F141" s="172" t="s">
        <v>729</v>
      </c>
      <c r="G141" s="173" t="s">
        <v>257</v>
      </c>
      <c r="H141" s="174">
        <v>3</v>
      </c>
      <c r="I141" s="175"/>
      <c r="J141" s="176">
        <f t="shared" si="0"/>
        <v>0</v>
      </c>
      <c r="K141" s="177"/>
      <c r="L141" s="178"/>
      <c r="M141" s="179" t="s">
        <v>1</v>
      </c>
      <c r="N141" s="180" t="s">
        <v>39</v>
      </c>
      <c r="O141" s="59"/>
      <c r="P141" s="167">
        <f t="shared" si="1"/>
        <v>0</v>
      </c>
      <c r="Q141" s="167">
        <v>0</v>
      </c>
      <c r="R141" s="167">
        <f t="shared" si="2"/>
        <v>0</v>
      </c>
      <c r="S141" s="167">
        <v>0</v>
      </c>
      <c r="T141" s="168">
        <f t="shared" si="3"/>
        <v>0</v>
      </c>
      <c r="U141" s="30"/>
      <c r="V141" s="30"/>
      <c r="W141" s="30"/>
      <c r="X141" s="30"/>
      <c r="Y141" s="30"/>
      <c r="Z141" s="30"/>
      <c r="AA141" s="30"/>
      <c r="AB141" s="30"/>
      <c r="AC141" s="30"/>
      <c r="AD141" s="30"/>
      <c r="AE141" s="30"/>
      <c r="AR141" s="169" t="s">
        <v>703</v>
      </c>
      <c r="AT141" s="169" t="s">
        <v>198</v>
      </c>
      <c r="AU141" s="169" t="s">
        <v>85</v>
      </c>
      <c r="AY141" s="14" t="s">
        <v>138</v>
      </c>
      <c r="BE141" s="100">
        <f t="shared" si="4"/>
        <v>0</v>
      </c>
      <c r="BF141" s="100">
        <f t="shared" si="5"/>
        <v>0</v>
      </c>
      <c r="BG141" s="100">
        <f t="shared" si="6"/>
        <v>0</v>
      </c>
      <c r="BH141" s="100">
        <f t="shared" si="7"/>
        <v>0</v>
      </c>
      <c r="BI141" s="100">
        <f t="shared" si="8"/>
        <v>0</v>
      </c>
      <c r="BJ141" s="14" t="s">
        <v>85</v>
      </c>
      <c r="BK141" s="100">
        <f t="shared" si="9"/>
        <v>0</v>
      </c>
      <c r="BL141" s="14" t="s">
        <v>397</v>
      </c>
      <c r="BM141" s="169" t="s">
        <v>269</v>
      </c>
    </row>
    <row r="142" spans="1:65" s="2" customFormat="1" ht="19.899999999999999" customHeight="1">
      <c r="A142" s="30"/>
      <c r="B142" s="156"/>
      <c r="C142" s="170" t="s">
        <v>211</v>
      </c>
      <c r="D142" s="170" t="s">
        <v>198</v>
      </c>
      <c r="E142" s="171" t="s">
        <v>730</v>
      </c>
      <c r="F142" s="172" t="s">
        <v>731</v>
      </c>
      <c r="G142" s="173" t="s">
        <v>257</v>
      </c>
      <c r="H142" s="174">
        <v>3</v>
      </c>
      <c r="I142" s="175"/>
      <c r="J142" s="176">
        <f t="shared" si="0"/>
        <v>0</v>
      </c>
      <c r="K142" s="177"/>
      <c r="L142" s="178"/>
      <c r="M142" s="179" t="s">
        <v>1</v>
      </c>
      <c r="N142" s="180" t="s">
        <v>39</v>
      </c>
      <c r="O142" s="59"/>
      <c r="P142" s="167">
        <f t="shared" si="1"/>
        <v>0</v>
      </c>
      <c r="Q142" s="167">
        <v>0</v>
      </c>
      <c r="R142" s="167">
        <f t="shared" si="2"/>
        <v>0</v>
      </c>
      <c r="S142" s="167">
        <v>0</v>
      </c>
      <c r="T142" s="168">
        <f t="shared" si="3"/>
        <v>0</v>
      </c>
      <c r="U142" s="30"/>
      <c r="V142" s="30"/>
      <c r="W142" s="30"/>
      <c r="X142" s="30"/>
      <c r="Y142" s="30"/>
      <c r="Z142" s="30"/>
      <c r="AA142" s="30"/>
      <c r="AB142" s="30"/>
      <c r="AC142" s="30"/>
      <c r="AD142" s="30"/>
      <c r="AE142" s="30"/>
      <c r="AR142" s="169" t="s">
        <v>703</v>
      </c>
      <c r="AT142" s="169" t="s">
        <v>198</v>
      </c>
      <c r="AU142" s="169" t="s">
        <v>85</v>
      </c>
      <c r="AY142" s="14" t="s">
        <v>138</v>
      </c>
      <c r="BE142" s="100">
        <f t="shared" si="4"/>
        <v>0</v>
      </c>
      <c r="BF142" s="100">
        <f t="shared" si="5"/>
        <v>0</v>
      </c>
      <c r="BG142" s="100">
        <f t="shared" si="6"/>
        <v>0</v>
      </c>
      <c r="BH142" s="100">
        <f t="shared" si="7"/>
        <v>0</v>
      </c>
      <c r="BI142" s="100">
        <f t="shared" si="8"/>
        <v>0</v>
      </c>
      <c r="BJ142" s="14" t="s">
        <v>85</v>
      </c>
      <c r="BK142" s="100">
        <f t="shared" si="9"/>
        <v>0</v>
      </c>
      <c r="BL142" s="14" t="s">
        <v>397</v>
      </c>
      <c r="BM142" s="169" t="s">
        <v>276</v>
      </c>
    </row>
    <row r="143" spans="1:65" s="2" customFormat="1" ht="14.45" customHeight="1">
      <c r="A143" s="30"/>
      <c r="B143" s="156"/>
      <c r="C143" s="170" t="s">
        <v>215</v>
      </c>
      <c r="D143" s="170" t="s">
        <v>198</v>
      </c>
      <c r="E143" s="171" t="s">
        <v>732</v>
      </c>
      <c r="F143" s="172" t="s">
        <v>733</v>
      </c>
      <c r="G143" s="173" t="s">
        <v>257</v>
      </c>
      <c r="H143" s="174">
        <v>3</v>
      </c>
      <c r="I143" s="175"/>
      <c r="J143" s="176">
        <f t="shared" si="0"/>
        <v>0</v>
      </c>
      <c r="K143" s="177"/>
      <c r="L143" s="178"/>
      <c r="M143" s="179" t="s">
        <v>1</v>
      </c>
      <c r="N143" s="180" t="s">
        <v>39</v>
      </c>
      <c r="O143" s="59"/>
      <c r="P143" s="167">
        <f t="shared" si="1"/>
        <v>0</v>
      </c>
      <c r="Q143" s="167">
        <v>0</v>
      </c>
      <c r="R143" s="167">
        <f t="shared" si="2"/>
        <v>0</v>
      </c>
      <c r="S143" s="167">
        <v>0</v>
      </c>
      <c r="T143" s="168">
        <f t="shared" si="3"/>
        <v>0</v>
      </c>
      <c r="U143" s="30"/>
      <c r="V143" s="30"/>
      <c r="W143" s="30"/>
      <c r="X143" s="30"/>
      <c r="Y143" s="30"/>
      <c r="Z143" s="30"/>
      <c r="AA143" s="30"/>
      <c r="AB143" s="30"/>
      <c r="AC143" s="30"/>
      <c r="AD143" s="30"/>
      <c r="AE143" s="30"/>
      <c r="AR143" s="169" t="s">
        <v>703</v>
      </c>
      <c r="AT143" s="169" t="s">
        <v>198</v>
      </c>
      <c r="AU143" s="169" t="s">
        <v>85</v>
      </c>
      <c r="AY143" s="14" t="s">
        <v>138</v>
      </c>
      <c r="BE143" s="100">
        <f t="shared" si="4"/>
        <v>0</v>
      </c>
      <c r="BF143" s="100">
        <f t="shared" si="5"/>
        <v>0</v>
      </c>
      <c r="BG143" s="100">
        <f t="shared" si="6"/>
        <v>0</v>
      </c>
      <c r="BH143" s="100">
        <f t="shared" si="7"/>
        <v>0</v>
      </c>
      <c r="BI143" s="100">
        <f t="shared" si="8"/>
        <v>0</v>
      </c>
      <c r="BJ143" s="14" t="s">
        <v>85</v>
      </c>
      <c r="BK143" s="100">
        <f t="shared" si="9"/>
        <v>0</v>
      </c>
      <c r="BL143" s="14" t="s">
        <v>397</v>
      </c>
      <c r="BM143" s="169" t="s">
        <v>284</v>
      </c>
    </row>
    <row r="144" spans="1:65" s="2" customFormat="1" ht="14.45" customHeight="1">
      <c r="A144" s="30"/>
      <c r="B144" s="156"/>
      <c r="C144" s="170" t="s">
        <v>219</v>
      </c>
      <c r="D144" s="170" t="s">
        <v>198</v>
      </c>
      <c r="E144" s="171" t="s">
        <v>734</v>
      </c>
      <c r="F144" s="172" t="s">
        <v>735</v>
      </c>
      <c r="G144" s="173" t="s">
        <v>257</v>
      </c>
      <c r="H144" s="174">
        <v>1</v>
      </c>
      <c r="I144" s="175"/>
      <c r="J144" s="176">
        <f t="shared" si="0"/>
        <v>0</v>
      </c>
      <c r="K144" s="177"/>
      <c r="L144" s="178"/>
      <c r="M144" s="179" t="s">
        <v>1</v>
      </c>
      <c r="N144" s="180" t="s">
        <v>39</v>
      </c>
      <c r="O144" s="59"/>
      <c r="P144" s="167">
        <f t="shared" si="1"/>
        <v>0</v>
      </c>
      <c r="Q144" s="167">
        <v>0</v>
      </c>
      <c r="R144" s="167">
        <f t="shared" si="2"/>
        <v>0</v>
      </c>
      <c r="S144" s="167">
        <v>0</v>
      </c>
      <c r="T144" s="168">
        <f t="shared" si="3"/>
        <v>0</v>
      </c>
      <c r="U144" s="30"/>
      <c r="V144" s="30"/>
      <c r="W144" s="30"/>
      <c r="X144" s="30"/>
      <c r="Y144" s="30"/>
      <c r="Z144" s="30"/>
      <c r="AA144" s="30"/>
      <c r="AB144" s="30"/>
      <c r="AC144" s="30"/>
      <c r="AD144" s="30"/>
      <c r="AE144" s="30"/>
      <c r="AR144" s="169" t="s">
        <v>703</v>
      </c>
      <c r="AT144" s="169" t="s">
        <v>198</v>
      </c>
      <c r="AU144" s="169" t="s">
        <v>85</v>
      </c>
      <c r="AY144" s="14" t="s">
        <v>138</v>
      </c>
      <c r="BE144" s="100">
        <f t="shared" si="4"/>
        <v>0</v>
      </c>
      <c r="BF144" s="100">
        <f t="shared" si="5"/>
        <v>0</v>
      </c>
      <c r="BG144" s="100">
        <f t="shared" si="6"/>
        <v>0</v>
      </c>
      <c r="BH144" s="100">
        <f t="shared" si="7"/>
        <v>0</v>
      </c>
      <c r="BI144" s="100">
        <f t="shared" si="8"/>
        <v>0</v>
      </c>
      <c r="BJ144" s="14" t="s">
        <v>85</v>
      </c>
      <c r="BK144" s="100">
        <f t="shared" si="9"/>
        <v>0</v>
      </c>
      <c r="BL144" s="14" t="s">
        <v>397</v>
      </c>
      <c r="BM144" s="169" t="s">
        <v>292</v>
      </c>
    </row>
    <row r="145" spans="1:65" s="2" customFormat="1" ht="22.15" customHeight="1">
      <c r="A145" s="30"/>
      <c r="B145" s="156"/>
      <c r="C145" s="157" t="s">
        <v>7</v>
      </c>
      <c r="D145" s="157" t="s">
        <v>140</v>
      </c>
      <c r="E145" s="158" t="s">
        <v>736</v>
      </c>
      <c r="F145" s="159" t="s">
        <v>737</v>
      </c>
      <c r="G145" s="160" t="s">
        <v>257</v>
      </c>
      <c r="H145" s="161">
        <v>3</v>
      </c>
      <c r="I145" s="162"/>
      <c r="J145" s="163">
        <f t="shared" si="0"/>
        <v>0</v>
      </c>
      <c r="K145" s="164"/>
      <c r="L145" s="31"/>
      <c r="M145" s="165" t="s">
        <v>1</v>
      </c>
      <c r="N145" s="166" t="s">
        <v>39</v>
      </c>
      <c r="O145" s="59"/>
      <c r="P145" s="167">
        <f t="shared" si="1"/>
        <v>0</v>
      </c>
      <c r="Q145" s="167">
        <v>0</v>
      </c>
      <c r="R145" s="167">
        <f t="shared" si="2"/>
        <v>0</v>
      </c>
      <c r="S145" s="167">
        <v>0</v>
      </c>
      <c r="T145" s="168">
        <f t="shared" si="3"/>
        <v>0</v>
      </c>
      <c r="U145" s="30"/>
      <c r="V145" s="30"/>
      <c r="W145" s="30"/>
      <c r="X145" s="30"/>
      <c r="Y145" s="30"/>
      <c r="Z145" s="30"/>
      <c r="AA145" s="30"/>
      <c r="AB145" s="30"/>
      <c r="AC145" s="30"/>
      <c r="AD145" s="30"/>
      <c r="AE145" s="30"/>
      <c r="AR145" s="169" t="s">
        <v>397</v>
      </c>
      <c r="AT145" s="169" t="s">
        <v>140</v>
      </c>
      <c r="AU145" s="169" t="s">
        <v>85</v>
      </c>
      <c r="AY145" s="14" t="s">
        <v>138</v>
      </c>
      <c r="BE145" s="100">
        <f t="shared" si="4"/>
        <v>0</v>
      </c>
      <c r="BF145" s="100">
        <f t="shared" si="5"/>
        <v>0</v>
      </c>
      <c r="BG145" s="100">
        <f t="shared" si="6"/>
        <v>0</v>
      </c>
      <c r="BH145" s="100">
        <f t="shared" si="7"/>
        <v>0</v>
      </c>
      <c r="BI145" s="100">
        <f t="shared" si="8"/>
        <v>0</v>
      </c>
      <c r="BJ145" s="14" t="s">
        <v>85</v>
      </c>
      <c r="BK145" s="100">
        <f t="shared" si="9"/>
        <v>0</v>
      </c>
      <c r="BL145" s="14" t="s">
        <v>397</v>
      </c>
      <c r="BM145" s="169" t="s">
        <v>300</v>
      </c>
    </row>
    <row r="146" spans="1:65" s="2" customFormat="1" ht="19.899999999999999" customHeight="1">
      <c r="A146" s="30"/>
      <c r="B146" s="156"/>
      <c r="C146" s="170" t="s">
        <v>226</v>
      </c>
      <c r="D146" s="170" t="s">
        <v>198</v>
      </c>
      <c r="E146" s="171" t="s">
        <v>738</v>
      </c>
      <c r="F146" s="172" t="s">
        <v>739</v>
      </c>
      <c r="G146" s="173" t="s">
        <v>257</v>
      </c>
      <c r="H146" s="174">
        <v>3</v>
      </c>
      <c r="I146" s="175"/>
      <c r="J146" s="176">
        <f t="shared" si="0"/>
        <v>0</v>
      </c>
      <c r="K146" s="177"/>
      <c r="L146" s="178"/>
      <c r="M146" s="179" t="s">
        <v>1</v>
      </c>
      <c r="N146" s="180" t="s">
        <v>39</v>
      </c>
      <c r="O146" s="59"/>
      <c r="P146" s="167">
        <f t="shared" si="1"/>
        <v>0</v>
      </c>
      <c r="Q146" s="167">
        <v>0</v>
      </c>
      <c r="R146" s="167">
        <f t="shared" si="2"/>
        <v>0</v>
      </c>
      <c r="S146" s="167">
        <v>0</v>
      </c>
      <c r="T146" s="168">
        <f t="shared" si="3"/>
        <v>0</v>
      </c>
      <c r="U146" s="30"/>
      <c r="V146" s="30"/>
      <c r="W146" s="30"/>
      <c r="X146" s="30"/>
      <c r="Y146" s="30"/>
      <c r="Z146" s="30"/>
      <c r="AA146" s="30"/>
      <c r="AB146" s="30"/>
      <c r="AC146" s="30"/>
      <c r="AD146" s="30"/>
      <c r="AE146" s="30"/>
      <c r="AR146" s="169" t="s">
        <v>703</v>
      </c>
      <c r="AT146" s="169" t="s">
        <v>198</v>
      </c>
      <c r="AU146" s="169" t="s">
        <v>85</v>
      </c>
      <c r="AY146" s="14" t="s">
        <v>138</v>
      </c>
      <c r="BE146" s="100">
        <f t="shared" si="4"/>
        <v>0</v>
      </c>
      <c r="BF146" s="100">
        <f t="shared" si="5"/>
        <v>0</v>
      </c>
      <c r="BG146" s="100">
        <f t="shared" si="6"/>
        <v>0</v>
      </c>
      <c r="BH146" s="100">
        <f t="shared" si="7"/>
        <v>0</v>
      </c>
      <c r="BI146" s="100">
        <f t="shared" si="8"/>
        <v>0</v>
      </c>
      <c r="BJ146" s="14" t="s">
        <v>85</v>
      </c>
      <c r="BK146" s="100">
        <f t="shared" si="9"/>
        <v>0</v>
      </c>
      <c r="BL146" s="14" t="s">
        <v>397</v>
      </c>
      <c r="BM146" s="169" t="s">
        <v>308</v>
      </c>
    </row>
    <row r="147" spans="1:65" s="2" customFormat="1" ht="14.45" customHeight="1">
      <c r="A147" s="30"/>
      <c r="B147" s="156"/>
      <c r="C147" s="157" t="s">
        <v>229</v>
      </c>
      <c r="D147" s="157" t="s">
        <v>140</v>
      </c>
      <c r="E147" s="158" t="s">
        <v>740</v>
      </c>
      <c r="F147" s="159" t="s">
        <v>741</v>
      </c>
      <c r="G147" s="160" t="s">
        <v>257</v>
      </c>
      <c r="H147" s="161">
        <v>1</v>
      </c>
      <c r="I147" s="162"/>
      <c r="J147" s="163">
        <f t="shared" si="0"/>
        <v>0</v>
      </c>
      <c r="K147" s="164"/>
      <c r="L147" s="31"/>
      <c r="M147" s="165" t="s">
        <v>1</v>
      </c>
      <c r="N147" s="166" t="s">
        <v>39</v>
      </c>
      <c r="O147" s="59"/>
      <c r="P147" s="167">
        <f t="shared" si="1"/>
        <v>0</v>
      </c>
      <c r="Q147" s="167">
        <v>0</v>
      </c>
      <c r="R147" s="167">
        <f t="shared" si="2"/>
        <v>0</v>
      </c>
      <c r="S147" s="167">
        <v>0</v>
      </c>
      <c r="T147" s="168">
        <f t="shared" si="3"/>
        <v>0</v>
      </c>
      <c r="U147" s="30"/>
      <c r="V147" s="30"/>
      <c r="W147" s="30"/>
      <c r="X147" s="30"/>
      <c r="Y147" s="30"/>
      <c r="Z147" s="30"/>
      <c r="AA147" s="30"/>
      <c r="AB147" s="30"/>
      <c r="AC147" s="30"/>
      <c r="AD147" s="30"/>
      <c r="AE147" s="30"/>
      <c r="AR147" s="169" t="s">
        <v>397</v>
      </c>
      <c r="AT147" s="169" t="s">
        <v>140</v>
      </c>
      <c r="AU147" s="169" t="s">
        <v>85</v>
      </c>
      <c r="AY147" s="14" t="s">
        <v>138</v>
      </c>
      <c r="BE147" s="100">
        <f t="shared" si="4"/>
        <v>0</v>
      </c>
      <c r="BF147" s="100">
        <f t="shared" si="5"/>
        <v>0</v>
      </c>
      <c r="BG147" s="100">
        <f t="shared" si="6"/>
        <v>0</v>
      </c>
      <c r="BH147" s="100">
        <f t="shared" si="7"/>
        <v>0</v>
      </c>
      <c r="BI147" s="100">
        <f t="shared" si="8"/>
        <v>0</v>
      </c>
      <c r="BJ147" s="14" t="s">
        <v>85</v>
      </c>
      <c r="BK147" s="100">
        <f t="shared" si="9"/>
        <v>0</v>
      </c>
      <c r="BL147" s="14" t="s">
        <v>397</v>
      </c>
      <c r="BM147" s="169" t="s">
        <v>314</v>
      </c>
    </row>
    <row r="148" spans="1:65" s="2" customFormat="1" ht="14.45" customHeight="1">
      <c r="A148" s="30"/>
      <c r="B148" s="156"/>
      <c r="C148" s="170" t="s">
        <v>233</v>
      </c>
      <c r="D148" s="170" t="s">
        <v>198</v>
      </c>
      <c r="E148" s="171" t="s">
        <v>742</v>
      </c>
      <c r="F148" s="172" t="s">
        <v>743</v>
      </c>
      <c r="G148" s="173" t="s">
        <v>257</v>
      </c>
      <c r="H148" s="174">
        <v>1</v>
      </c>
      <c r="I148" s="175"/>
      <c r="J148" s="176">
        <f t="shared" si="0"/>
        <v>0</v>
      </c>
      <c r="K148" s="177"/>
      <c r="L148" s="178"/>
      <c r="M148" s="179" t="s">
        <v>1</v>
      </c>
      <c r="N148" s="180" t="s">
        <v>39</v>
      </c>
      <c r="O148" s="59"/>
      <c r="P148" s="167">
        <f t="shared" si="1"/>
        <v>0</v>
      </c>
      <c r="Q148" s="167">
        <v>0</v>
      </c>
      <c r="R148" s="167">
        <f t="shared" si="2"/>
        <v>0</v>
      </c>
      <c r="S148" s="167">
        <v>0</v>
      </c>
      <c r="T148" s="168">
        <f t="shared" si="3"/>
        <v>0</v>
      </c>
      <c r="U148" s="30"/>
      <c r="V148" s="30"/>
      <c r="W148" s="30"/>
      <c r="X148" s="30"/>
      <c r="Y148" s="30"/>
      <c r="Z148" s="30"/>
      <c r="AA148" s="30"/>
      <c r="AB148" s="30"/>
      <c r="AC148" s="30"/>
      <c r="AD148" s="30"/>
      <c r="AE148" s="30"/>
      <c r="AR148" s="169" t="s">
        <v>703</v>
      </c>
      <c r="AT148" s="169" t="s">
        <v>198</v>
      </c>
      <c r="AU148" s="169" t="s">
        <v>85</v>
      </c>
      <c r="AY148" s="14" t="s">
        <v>138</v>
      </c>
      <c r="BE148" s="100">
        <f t="shared" si="4"/>
        <v>0</v>
      </c>
      <c r="BF148" s="100">
        <f t="shared" si="5"/>
        <v>0</v>
      </c>
      <c r="BG148" s="100">
        <f t="shared" si="6"/>
        <v>0</v>
      </c>
      <c r="BH148" s="100">
        <f t="shared" si="7"/>
        <v>0</v>
      </c>
      <c r="BI148" s="100">
        <f t="shared" si="8"/>
        <v>0</v>
      </c>
      <c r="BJ148" s="14" t="s">
        <v>85</v>
      </c>
      <c r="BK148" s="100">
        <f t="shared" si="9"/>
        <v>0</v>
      </c>
      <c r="BL148" s="14" t="s">
        <v>397</v>
      </c>
      <c r="BM148" s="169" t="s">
        <v>322</v>
      </c>
    </row>
    <row r="149" spans="1:65" s="2" customFormat="1" ht="19.899999999999999" customHeight="1">
      <c r="A149" s="30"/>
      <c r="B149" s="156"/>
      <c r="C149" s="157" t="s">
        <v>237</v>
      </c>
      <c r="D149" s="157" t="s">
        <v>140</v>
      </c>
      <c r="E149" s="158" t="s">
        <v>744</v>
      </c>
      <c r="F149" s="159" t="s">
        <v>745</v>
      </c>
      <c r="G149" s="160" t="s">
        <v>257</v>
      </c>
      <c r="H149" s="161">
        <v>26</v>
      </c>
      <c r="I149" s="162"/>
      <c r="J149" s="163">
        <f t="shared" si="0"/>
        <v>0</v>
      </c>
      <c r="K149" s="164"/>
      <c r="L149" s="31"/>
      <c r="M149" s="165" t="s">
        <v>1</v>
      </c>
      <c r="N149" s="166" t="s">
        <v>39</v>
      </c>
      <c r="O149" s="59"/>
      <c r="P149" s="167">
        <f t="shared" si="1"/>
        <v>0</v>
      </c>
      <c r="Q149" s="167">
        <v>0</v>
      </c>
      <c r="R149" s="167">
        <f t="shared" si="2"/>
        <v>0</v>
      </c>
      <c r="S149" s="167">
        <v>0</v>
      </c>
      <c r="T149" s="168">
        <f t="shared" si="3"/>
        <v>0</v>
      </c>
      <c r="U149" s="30"/>
      <c r="V149" s="30"/>
      <c r="W149" s="30"/>
      <c r="X149" s="30"/>
      <c r="Y149" s="30"/>
      <c r="Z149" s="30"/>
      <c r="AA149" s="30"/>
      <c r="AB149" s="30"/>
      <c r="AC149" s="30"/>
      <c r="AD149" s="30"/>
      <c r="AE149" s="30"/>
      <c r="AR149" s="169" t="s">
        <v>397</v>
      </c>
      <c r="AT149" s="169" t="s">
        <v>140</v>
      </c>
      <c r="AU149" s="169" t="s">
        <v>85</v>
      </c>
      <c r="AY149" s="14" t="s">
        <v>138</v>
      </c>
      <c r="BE149" s="100">
        <f t="shared" si="4"/>
        <v>0</v>
      </c>
      <c r="BF149" s="100">
        <f t="shared" si="5"/>
        <v>0</v>
      </c>
      <c r="BG149" s="100">
        <f t="shared" si="6"/>
        <v>0</v>
      </c>
      <c r="BH149" s="100">
        <f t="shared" si="7"/>
        <v>0</v>
      </c>
      <c r="BI149" s="100">
        <f t="shared" si="8"/>
        <v>0</v>
      </c>
      <c r="BJ149" s="14" t="s">
        <v>85</v>
      </c>
      <c r="BK149" s="100">
        <f t="shared" si="9"/>
        <v>0</v>
      </c>
      <c r="BL149" s="14" t="s">
        <v>397</v>
      </c>
      <c r="BM149" s="169" t="s">
        <v>334</v>
      </c>
    </row>
    <row r="150" spans="1:65" s="2" customFormat="1" ht="14.45" customHeight="1">
      <c r="A150" s="30"/>
      <c r="B150" s="156"/>
      <c r="C150" s="170" t="s">
        <v>241</v>
      </c>
      <c r="D150" s="170" t="s">
        <v>198</v>
      </c>
      <c r="E150" s="171" t="s">
        <v>746</v>
      </c>
      <c r="F150" s="172" t="s">
        <v>1062</v>
      </c>
      <c r="G150" s="173" t="s">
        <v>257</v>
      </c>
      <c r="H150" s="174">
        <v>26</v>
      </c>
      <c r="I150" s="175"/>
      <c r="J150" s="176">
        <f t="shared" si="0"/>
        <v>0</v>
      </c>
      <c r="K150" s="177"/>
      <c r="L150" s="178"/>
      <c r="M150" s="179" t="s">
        <v>1</v>
      </c>
      <c r="N150" s="180" t="s">
        <v>39</v>
      </c>
      <c r="O150" s="59"/>
      <c r="P150" s="167">
        <f t="shared" si="1"/>
        <v>0</v>
      </c>
      <c r="Q150" s="167">
        <v>0</v>
      </c>
      <c r="R150" s="167">
        <f t="shared" si="2"/>
        <v>0</v>
      </c>
      <c r="S150" s="167">
        <v>0</v>
      </c>
      <c r="T150" s="168">
        <f t="shared" si="3"/>
        <v>0</v>
      </c>
      <c r="U150" s="30"/>
      <c r="V150" s="30"/>
      <c r="W150" s="30"/>
      <c r="X150" s="30"/>
      <c r="Y150" s="30"/>
      <c r="Z150" s="30"/>
      <c r="AA150" s="30"/>
      <c r="AB150" s="30"/>
      <c r="AC150" s="30"/>
      <c r="AD150" s="30"/>
      <c r="AE150" s="30"/>
      <c r="AR150" s="169" t="s">
        <v>703</v>
      </c>
      <c r="AT150" s="169" t="s">
        <v>198</v>
      </c>
      <c r="AU150" s="169" t="s">
        <v>85</v>
      </c>
      <c r="AY150" s="14" t="s">
        <v>138</v>
      </c>
      <c r="BE150" s="100">
        <f t="shared" si="4"/>
        <v>0</v>
      </c>
      <c r="BF150" s="100">
        <f t="shared" si="5"/>
        <v>0</v>
      </c>
      <c r="BG150" s="100">
        <f t="shared" si="6"/>
        <v>0</v>
      </c>
      <c r="BH150" s="100">
        <f t="shared" si="7"/>
        <v>0</v>
      </c>
      <c r="BI150" s="100">
        <f t="shared" si="8"/>
        <v>0</v>
      </c>
      <c r="BJ150" s="14" t="s">
        <v>85</v>
      </c>
      <c r="BK150" s="100">
        <f t="shared" si="9"/>
        <v>0</v>
      </c>
      <c r="BL150" s="14" t="s">
        <v>397</v>
      </c>
      <c r="BM150" s="169" t="s">
        <v>342</v>
      </c>
    </row>
    <row r="151" spans="1:65" s="2" customFormat="1" ht="26.25" customHeight="1">
      <c r="A151" s="30"/>
      <c r="B151" s="156"/>
      <c r="C151" s="170" t="s">
        <v>245</v>
      </c>
      <c r="D151" s="170" t="s">
        <v>198</v>
      </c>
      <c r="E151" s="171" t="s">
        <v>747</v>
      </c>
      <c r="F151" s="328" t="s">
        <v>1118</v>
      </c>
      <c r="G151" s="173" t="s">
        <v>257</v>
      </c>
      <c r="H151" s="174">
        <v>26</v>
      </c>
      <c r="I151" s="175"/>
      <c r="J151" s="176">
        <f t="shared" si="0"/>
        <v>0</v>
      </c>
      <c r="K151" s="177"/>
      <c r="L151" s="178"/>
      <c r="M151" s="179" t="s">
        <v>1</v>
      </c>
      <c r="N151" s="180" t="s">
        <v>39</v>
      </c>
      <c r="O151" s="59"/>
      <c r="P151" s="167">
        <f t="shared" si="1"/>
        <v>0</v>
      </c>
      <c r="Q151" s="167">
        <v>0</v>
      </c>
      <c r="R151" s="167">
        <f t="shared" si="2"/>
        <v>0</v>
      </c>
      <c r="S151" s="167">
        <v>0</v>
      </c>
      <c r="T151" s="168">
        <f t="shared" si="3"/>
        <v>0</v>
      </c>
      <c r="U151" s="30"/>
      <c r="V151" s="30"/>
      <c r="W151" s="30"/>
      <c r="X151" s="30"/>
      <c r="Y151" s="30"/>
      <c r="Z151" s="30"/>
      <c r="AA151" s="30"/>
      <c r="AB151" s="30"/>
      <c r="AC151" s="30"/>
      <c r="AD151" s="30"/>
      <c r="AE151" s="30"/>
      <c r="AR151" s="169" t="s">
        <v>703</v>
      </c>
      <c r="AT151" s="169" t="s">
        <v>198</v>
      </c>
      <c r="AU151" s="169" t="s">
        <v>85</v>
      </c>
      <c r="AY151" s="14" t="s">
        <v>138</v>
      </c>
      <c r="BE151" s="100">
        <f t="shared" si="4"/>
        <v>0</v>
      </c>
      <c r="BF151" s="100">
        <f t="shared" si="5"/>
        <v>0</v>
      </c>
      <c r="BG151" s="100">
        <f t="shared" si="6"/>
        <v>0</v>
      </c>
      <c r="BH151" s="100">
        <f t="shared" si="7"/>
        <v>0</v>
      </c>
      <c r="BI151" s="100">
        <f t="shared" si="8"/>
        <v>0</v>
      </c>
      <c r="BJ151" s="14" t="s">
        <v>85</v>
      </c>
      <c r="BK151" s="100">
        <f t="shared" si="9"/>
        <v>0</v>
      </c>
      <c r="BL151" s="14" t="s">
        <v>397</v>
      </c>
      <c r="BM151" s="169" t="s">
        <v>350</v>
      </c>
    </row>
    <row r="152" spans="1:65" s="2" customFormat="1" ht="22.15" customHeight="1">
      <c r="A152" s="30"/>
      <c r="B152" s="156"/>
      <c r="C152" s="157" t="s">
        <v>250</v>
      </c>
      <c r="D152" s="157" t="s">
        <v>140</v>
      </c>
      <c r="E152" s="158" t="s">
        <v>748</v>
      </c>
      <c r="F152" s="159" t="s">
        <v>749</v>
      </c>
      <c r="G152" s="160" t="s">
        <v>257</v>
      </c>
      <c r="H152" s="161">
        <v>2</v>
      </c>
      <c r="I152" s="162"/>
      <c r="J152" s="163">
        <f t="shared" si="0"/>
        <v>0</v>
      </c>
      <c r="K152" s="164"/>
      <c r="L152" s="31"/>
      <c r="M152" s="165" t="s">
        <v>1</v>
      </c>
      <c r="N152" s="166" t="s">
        <v>39</v>
      </c>
      <c r="O152" s="59"/>
      <c r="P152" s="167">
        <f t="shared" si="1"/>
        <v>0</v>
      </c>
      <c r="Q152" s="167">
        <v>0</v>
      </c>
      <c r="R152" s="167">
        <f t="shared" si="2"/>
        <v>0</v>
      </c>
      <c r="S152" s="167">
        <v>0</v>
      </c>
      <c r="T152" s="168">
        <f t="shared" si="3"/>
        <v>0</v>
      </c>
      <c r="U152" s="30"/>
      <c r="V152" s="30"/>
      <c r="W152" s="30"/>
      <c r="X152" s="30"/>
      <c r="Y152" s="30"/>
      <c r="Z152" s="30"/>
      <c r="AA152" s="30"/>
      <c r="AB152" s="30"/>
      <c r="AC152" s="30"/>
      <c r="AD152" s="30"/>
      <c r="AE152" s="30"/>
      <c r="AR152" s="169" t="s">
        <v>397</v>
      </c>
      <c r="AT152" s="169" t="s">
        <v>140</v>
      </c>
      <c r="AU152" s="169" t="s">
        <v>85</v>
      </c>
      <c r="AY152" s="14" t="s">
        <v>138</v>
      </c>
      <c r="BE152" s="100">
        <f t="shared" si="4"/>
        <v>0</v>
      </c>
      <c r="BF152" s="100">
        <f t="shared" si="5"/>
        <v>0</v>
      </c>
      <c r="BG152" s="100">
        <f t="shared" si="6"/>
        <v>0</v>
      </c>
      <c r="BH152" s="100">
        <f t="shared" si="7"/>
        <v>0</v>
      </c>
      <c r="BI152" s="100">
        <f t="shared" si="8"/>
        <v>0</v>
      </c>
      <c r="BJ152" s="14" t="s">
        <v>85</v>
      </c>
      <c r="BK152" s="100">
        <f t="shared" si="9"/>
        <v>0</v>
      </c>
      <c r="BL152" s="14" t="s">
        <v>397</v>
      </c>
      <c r="BM152" s="169" t="s">
        <v>192</v>
      </c>
    </row>
    <row r="153" spans="1:65" s="2" customFormat="1" ht="34.9" customHeight="1">
      <c r="A153" s="30"/>
      <c r="B153" s="156"/>
      <c r="C153" s="170" t="s">
        <v>254</v>
      </c>
      <c r="D153" s="170" t="s">
        <v>198</v>
      </c>
      <c r="E153" s="171" t="s">
        <v>750</v>
      </c>
      <c r="F153" s="172" t="s">
        <v>1063</v>
      </c>
      <c r="G153" s="173" t="s">
        <v>257</v>
      </c>
      <c r="H153" s="174">
        <v>2</v>
      </c>
      <c r="I153" s="175"/>
      <c r="J153" s="176">
        <f t="shared" si="0"/>
        <v>0</v>
      </c>
      <c r="K153" s="177"/>
      <c r="L153" s="178"/>
      <c r="M153" s="179" t="s">
        <v>1</v>
      </c>
      <c r="N153" s="180" t="s">
        <v>39</v>
      </c>
      <c r="O153" s="59"/>
      <c r="P153" s="167">
        <f t="shared" si="1"/>
        <v>0</v>
      </c>
      <c r="Q153" s="167">
        <v>0</v>
      </c>
      <c r="R153" s="167">
        <f t="shared" si="2"/>
        <v>0</v>
      </c>
      <c r="S153" s="167">
        <v>0</v>
      </c>
      <c r="T153" s="168">
        <f t="shared" si="3"/>
        <v>0</v>
      </c>
      <c r="U153" s="30"/>
      <c r="V153" s="30"/>
      <c r="W153" s="30"/>
      <c r="X153" s="30"/>
      <c r="Y153" s="30"/>
      <c r="Z153" s="30"/>
      <c r="AA153" s="30"/>
      <c r="AB153" s="30"/>
      <c r="AC153" s="30"/>
      <c r="AD153" s="30"/>
      <c r="AE153" s="30"/>
      <c r="AR153" s="169" t="s">
        <v>703</v>
      </c>
      <c r="AT153" s="169" t="s">
        <v>198</v>
      </c>
      <c r="AU153" s="169" t="s">
        <v>85</v>
      </c>
      <c r="AY153" s="14" t="s">
        <v>138</v>
      </c>
      <c r="BE153" s="100">
        <f t="shared" si="4"/>
        <v>0</v>
      </c>
      <c r="BF153" s="100">
        <f t="shared" si="5"/>
        <v>0</v>
      </c>
      <c r="BG153" s="100">
        <f t="shared" si="6"/>
        <v>0</v>
      </c>
      <c r="BH153" s="100">
        <f t="shared" si="7"/>
        <v>0</v>
      </c>
      <c r="BI153" s="100">
        <f t="shared" si="8"/>
        <v>0</v>
      </c>
      <c r="BJ153" s="14" t="s">
        <v>85</v>
      </c>
      <c r="BK153" s="100">
        <f t="shared" si="9"/>
        <v>0</v>
      </c>
      <c r="BL153" s="14" t="s">
        <v>397</v>
      </c>
      <c r="BM153" s="169" t="s">
        <v>368</v>
      </c>
    </row>
    <row r="154" spans="1:65" s="2" customFormat="1" ht="19.899999999999999" customHeight="1">
      <c r="A154" s="30"/>
      <c r="B154" s="156"/>
      <c r="C154" s="157" t="s">
        <v>259</v>
      </c>
      <c r="D154" s="157" t="s">
        <v>140</v>
      </c>
      <c r="E154" s="158" t="s">
        <v>751</v>
      </c>
      <c r="F154" s="159" t="s">
        <v>752</v>
      </c>
      <c r="G154" s="160" t="s">
        <v>257</v>
      </c>
      <c r="H154" s="161">
        <v>11</v>
      </c>
      <c r="I154" s="162"/>
      <c r="J154" s="163">
        <f t="shared" si="0"/>
        <v>0</v>
      </c>
      <c r="K154" s="164"/>
      <c r="L154" s="31"/>
      <c r="M154" s="165" t="s">
        <v>1</v>
      </c>
      <c r="N154" s="166" t="s">
        <v>39</v>
      </c>
      <c r="O154" s="59"/>
      <c r="P154" s="167">
        <f t="shared" si="1"/>
        <v>0</v>
      </c>
      <c r="Q154" s="167">
        <v>0</v>
      </c>
      <c r="R154" s="167">
        <f t="shared" si="2"/>
        <v>0</v>
      </c>
      <c r="S154" s="167">
        <v>0</v>
      </c>
      <c r="T154" s="168">
        <f t="shared" si="3"/>
        <v>0</v>
      </c>
      <c r="U154" s="30"/>
      <c r="V154" s="30"/>
      <c r="W154" s="30"/>
      <c r="X154" s="30"/>
      <c r="Y154" s="30"/>
      <c r="Z154" s="30"/>
      <c r="AA154" s="30"/>
      <c r="AB154" s="30"/>
      <c r="AC154" s="30"/>
      <c r="AD154" s="30"/>
      <c r="AE154" s="30"/>
      <c r="AR154" s="169" t="s">
        <v>397</v>
      </c>
      <c r="AT154" s="169" t="s">
        <v>140</v>
      </c>
      <c r="AU154" s="169" t="s">
        <v>85</v>
      </c>
      <c r="AY154" s="14" t="s">
        <v>138</v>
      </c>
      <c r="BE154" s="100">
        <f t="shared" si="4"/>
        <v>0</v>
      </c>
      <c r="BF154" s="100">
        <f t="shared" si="5"/>
        <v>0</v>
      </c>
      <c r="BG154" s="100">
        <f t="shared" si="6"/>
        <v>0</v>
      </c>
      <c r="BH154" s="100">
        <f t="shared" si="7"/>
        <v>0</v>
      </c>
      <c r="BI154" s="100">
        <f t="shared" si="8"/>
        <v>0</v>
      </c>
      <c r="BJ154" s="14" t="s">
        <v>85</v>
      </c>
      <c r="BK154" s="100">
        <f t="shared" si="9"/>
        <v>0</v>
      </c>
      <c r="BL154" s="14" t="s">
        <v>397</v>
      </c>
      <c r="BM154" s="169" t="s">
        <v>376</v>
      </c>
    </row>
    <row r="155" spans="1:65" s="2" customFormat="1" ht="14.45" customHeight="1">
      <c r="A155" s="30"/>
      <c r="B155" s="156"/>
      <c r="C155" s="170" t="s">
        <v>263</v>
      </c>
      <c r="D155" s="170" t="s">
        <v>198</v>
      </c>
      <c r="E155" s="171" t="s">
        <v>753</v>
      </c>
      <c r="F155" s="172" t="s">
        <v>754</v>
      </c>
      <c r="G155" s="173" t="s">
        <v>257</v>
      </c>
      <c r="H155" s="174">
        <v>11</v>
      </c>
      <c r="I155" s="175"/>
      <c r="J155" s="176">
        <f t="shared" si="0"/>
        <v>0</v>
      </c>
      <c r="K155" s="177"/>
      <c r="L155" s="178"/>
      <c r="M155" s="179" t="s">
        <v>1</v>
      </c>
      <c r="N155" s="180" t="s">
        <v>39</v>
      </c>
      <c r="O155" s="59"/>
      <c r="P155" s="167">
        <f t="shared" si="1"/>
        <v>0</v>
      </c>
      <c r="Q155" s="167">
        <v>0</v>
      </c>
      <c r="R155" s="167">
        <f t="shared" si="2"/>
        <v>0</v>
      </c>
      <c r="S155" s="167">
        <v>0</v>
      </c>
      <c r="T155" s="168">
        <f t="shared" si="3"/>
        <v>0</v>
      </c>
      <c r="U155" s="30"/>
      <c r="V155" s="30"/>
      <c r="W155" s="30"/>
      <c r="X155" s="30"/>
      <c r="Y155" s="30"/>
      <c r="Z155" s="30"/>
      <c r="AA155" s="30"/>
      <c r="AB155" s="30"/>
      <c r="AC155" s="30"/>
      <c r="AD155" s="30"/>
      <c r="AE155" s="30"/>
      <c r="AR155" s="169" t="s">
        <v>703</v>
      </c>
      <c r="AT155" s="169" t="s">
        <v>198</v>
      </c>
      <c r="AU155" s="169" t="s">
        <v>85</v>
      </c>
      <c r="AY155" s="14" t="s">
        <v>138</v>
      </c>
      <c r="BE155" s="100">
        <f t="shared" si="4"/>
        <v>0</v>
      </c>
      <c r="BF155" s="100">
        <f t="shared" si="5"/>
        <v>0</v>
      </c>
      <c r="BG155" s="100">
        <f t="shared" si="6"/>
        <v>0</v>
      </c>
      <c r="BH155" s="100">
        <f t="shared" si="7"/>
        <v>0</v>
      </c>
      <c r="BI155" s="100">
        <f t="shared" si="8"/>
        <v>0</v>
      </c>
      <c r="BJ155" s="14" t="s">
        <v>85</v>
      </c>
      <c r="BK155" s="100">
        <f t="shared" si="9"/>
        <v>0</v>
      </c>
      <c r="BL155" s="14" t="s">
        <v>397</v>
      </c>
      <c r="BM155" s="169" t="s">
        <v>384</v>
      </c>
    </row>
    <row r="156" spans="1:65" s="2" customFormat="1" ht="22.15" customHeight="1">
      <c r="A156" s="30"/>
      <c r="B156" s="156"/>
      <c r="C156" s="157" t="s">
        <v>266</v>
      </c>
      <c r="D156" s="157" t="s">
        <v>140</v>
      </c>
      <c r="E156" s="158" t="s">
        <v>755</v>
      </c>
      <c r="F156" s="159" t="s">
        <v>756</v>
      </c>
      <c r="G156" s="160" t="s">
        <v>178</v>
      </c>
      <c r="H156" s="161">
        <v>50</v>
      </c>
      <c r="I156" s="162"/>
      <c r="J156" s="163">
        <f t="shared" si="0"/>
        <v>0</v>
      </c>
      <c r="K156" s="164"/>
      <c r="L156" s="31"/>
      <c r="M156" s="165" t="s">
        <v>1</v>
      </c>
      <c r="N156" s="166" t="s">
        <v>39</v>
      </c>
      <c r="O156" s="59"/>
      <c r="P156" s="167">
        <f t="shared" si="1"/>
        <v>0</v>
      </c>
      <c r="Q156" s="167">
        <v>0</v>
      </c>
      <c r="R156" s="167">
        <f t="shared" si="2"/>
        <v>0</v>
      </c>
      <c r="S156" s="167">
        <v>0</v>
      </c>
      <c r="T156" s="168">
        <f t="shared" si="3"/>
        <v>0</v>
      </c>
      <c r="U156" s="30"/>
      <c r="V156" s="30"/>
      <c r="W156" s="30"/>
      <c r="X156" s="30"/>
      <c r="Y156" s="30"/>
      <c r="Z156" s="30"/>
      <c r="AA156" s="30"/>
      <c r="AB156" s="30"/>
      <c r="AC156" s="30"/>
      <c r="AD156" s="30"/>
      <c r="AE156" s="30"/>
      <c r="AR156" s="169" t="s">
        <v>397</v>
      </c>
      <c r="AT156" s="169" t="s">
        <v>140</v>
      </c>
      <c r="AU156" s="169" t="s">
        <v>85</v>
      </c>
      <c r="AY156" s="14" t="s">
        <v>138</v>
      </c>
      <c r="BE156" s="100">
        <f t="shared" si="4"/>
        <v>0</v>
      </c>
      <c r="BF156" s="100">
        <f t="shared" si="5"/>
        <v>0</v>
      </c>
      <c r="BG156" s="100">
        <f t="shared" si="6"/>
        <v>0</v>
      </c>
      <c r="BH156" s="100">
        <f t="shared" si="7"/>
        <v>0</v>
      </c>
      <c r="BI156" s="100">
        <f t="shared" si="8"/>
        <v>0</v>
      </c>
      <c r="BJ156" s="14" t="s">
        <v>85</v>
      </c>
      <c r="BK156" s="100">
        <f t="shared" si="9"/>
        <v>0</v>
      </c>
      <c r="BL156" s="14" t="s">
        <v>397</v>
      </c>
      <c r="BM156" s="169" t="s">
        <v>391</v>
      </c>
    </row>
    <row r="157" spans="1:65" s="2" customFormat="1" ht="14.45" customHeight="1">
      <c r="A157" s="30"/>
      <c r="B157" s="156"/>
      <c r="C157" s="170" t="s">
        <v>269</v>
      </c>
      <c r="D157" s="170" t="s">
        <v>198</v>
      </c>
      <c r="E157" s="171" t="s">
        <v>757</v>
      </c>
      <c r="F157" s="172" t="s">
        <v>758</v>
      </c>
      <c r="G157" s="173" t="s">
        <v>178</v>
      </c>
      <c r="H157" s="174">
        <v>50</v>
      </c>
      <c r="I157" s="175"/>
      <c r="J157" s="176">
        <f t="shared" si="0"/>
        <v>0</v>
      </c>
      <c r="K157" s="177"/>
      <c r="L157" s="178"/>
      <c r="M157" s="179" t="s">
        <v>1</v>
      </c>
      <c r="N157" s="180" t="s">
        <v>39</v>
      </c>
      <c r="O157" s="59"/>
      <c r="P157" s="167">
        <f t="shared" si="1"/>
        <v>0</v>
      </c>
      <c r="Q157" s="167">
        <v>0</v>
      </c>
      <c r="R157" s="167">
        <f t="shared" si="2"/>
        <v>0</v>
      </c>
      <c r="S157" s="167">
        <v>0</v>
      </c>
      <c r="T157" s="168">
        <f t="shared" si="3"/>
        <v>0</v>
      </c>
      <c r="U157" s="30"/>
      <c r="V157" s="30"/>
      <c r="W157" s="30"/>
      <c r="X157" s="30"/>
      <c r="Y157" s="30"/>
      <c r="Z157" s="30"/>
      <c r="AA157" s="30"/>
      <c r="AB157" s="30"/>
      <c r="AC157" s="30"/>
      <c r="AD157" s="30"/>
      <c r="AE157" s="30"/>
      <c r="AR157" s="169" t="s">
        <v>703</v>
      </c>
      <c r="AT157" s="169" t="s">
        <v>198</v>
      </c>
      <c r="AU157" s="169" t="s">
        <v>85</v>
      </c>
      <c r="AY157" s="14" t="s">
        <v>138</v>
      </c>
      <c r="BE157" s="100">
        <f t="shared" si="4"/>
        <v>0</v>
      </c>
      <c r="BF157" s="100">
        <f t="shared" si="5"/>
        <v>0</v>
      </c>
      <c r="BG157" s="100">
        <f t="shared" si="6"/>
        <v>0</v>
      </c>
      <c r="BH157" s="100">
        <f t="shared" si="7"/>
        <v>0</v>
      </c>
      <c r="BI157" s="100">
        <f t="shared" si="8"/>
        <v>0</v>
      </c>
      <c r="BJ157" s="14" t="s">
        <v>85</v>
      </c>
      <c r="BK157" s="100">
        <f t="shared" si="9"/>
        <v>0</v>
      </c>
      <c r="BL157" s="14" t="s">
        <v>397</v>
      </c>
      <c r="BM157" s="169" t="s">
        <v>397</v>
      </c>
    </row>
    <row r="158" spans="1:65" s="2" customFormat="1" ht="22.15" customHeight="1">
      <c r="A158" s="30"/>
      <c r="B158" s="156"/>
      <c r="C158" s="157" t="s">
        <v>272</v>
      </c>
      <c r="D158" s="157" t="s">
        <v>140</v>
      </c>
      <c r="E158" s="158" t="s">
        <v>759</v>
      </c>
      <c r="F158" s="159" t="s">
        <v>1059</v>
      </c>
      <c r="G158" s="160" t="s">
        <v>257</v>
      </c>
      <c r="H158" s="161">
        <v>10</v>
      </c>
      <c r="I158" s="162"/>
      <c r="J158" s="163">
        <f t="shared" si="0"/>
        <v>0</v>
      </c>
      <c r="K158" s="164"/>
      <c r="L158" s="31"/>
      <c r="M158" s="165" t="s">
        <v>1</v>
      </c>
      <c r="N158" s="166" t="s">
        <v>39</v>
      </c>
      <c r="O158" s="59"/>
      <c r="P158" s="167">
        <f t="shared" si="1"/>
        <v>0</v>
      </c>
      <c r="Q158" s="167">
        <v>0</v>
      </c>
      <c r="R158" s="167">
        <f t="shared" si="2"/>
        <v>0</v>
      </c>
      <c r="S158" s="167">
        <v>0</v>
      </c>
      <c r="T158" s="168">
        <f t="shared" si="3"/>
        <v>0</v>
      </c>
      <c r="U158" s="30"/>
      <c r="V158" s="30"/>
      <c r="W158" s="30"/>
      <c r="X158" s="30"/>
      <c r="Y158" s="30"/>
      <c r="Z158" s="30"/>
      <c r="AA158" s="30"/>
      <c r="AB158" s="30"/>
      <c r="AC158" s="30"/>
      <c r="AD158" s="30"/>
      <c r="AE158" s="30"/>
      <c r="AR158" s="169" t="s">
        <v>397</v>
      </c>
      <c r="AT158" s="169" t="s">
        <v>140</v>
      </c>
      <c r="AU158" s="169" t="s">
        <v>85</v>
      </c>
      <c r="AY158" s="14" t="s">
        <v>138</v>
      </c>
      <c r="BE158" s="100">
        <f t="shared" si="4"/>
        <v>0</v>
      </c>
      <c r="BF158" s="100">
        <f t="shared" si="5"/>
        <v>0</v>
      </c>
      <c r="BG158" s="100">
        <f t="shared" si="6"/>
        <v>0</v>
      </c>
      <c r="BH158" s="100">
        <f t="shared" si="7"/>
        <v>0</v>
      </c>
      <c r="BI158" s="100">
        <f t="shared" si="8"/>
        <v>0</v>
      </c>
      <c r="BJ158" s="14" t="s">
        <v>85</v>
      </c>
      <c r="BK158" s="100">
        <f t="shared" si="9"/>
        <v>0</v>
      </c>
      <c r="BL158" s="14" t="s">
        <v>397</v>
      </c>
      <c r="BM158" s="169" t="s">
        <v>403</v>
      </c>
    </row>
    <row r="159" spans="1:65" s="2" customFormat="1" ht="14.45" customHeight="1">
      <c r="A159" s="30"/>
      <c r="B159" s="156"/>
      <c r="C159" s="170" t="s">
        <v>276</v>
      </c>
      <c r="D159" s="170" t="s">
        <v>198</v>
      </c>
      <c r="E159" s="171" t="s">
        <v>760</v>
      </c>
      <c r="F159" s="172" t="s">
        <v>1060</v>
      </c>
      <c r="G159" s="173" t="s">
        <v>257</v>
      </c>
      <c r="H159" s="174">
        <v>10</v>
      </c>
      <c r="I159" s="175"/>
      <c r="J159" s="176">
        <f t="shared" si="0"/>
        <v>0</v>
      </c>
      <c r="K159" s="177"/>
      <c r="L159" s="178"/>
      <c r="M159" s="179" t="s">
        <v>1</v>
      </c>
      <c r="N159" s="180" t="s">
        <v>39</v>
      </c>
      <c r="O159" s="59"/>
      <c r="P159" s="167">
        <f t="shared" si="1"/>
        <v>0</v>
      </c>
      <c r="Q159" s="167">
        <v>0</v>
      </c>
      <c r="R159" s="167">
        <f t="shared" si="2"/>
        <v>0</v>
      </c>
      <c r="S159" s="167">
        <v>0</v>
      </c>
      <c r="T159" s="168">
        <f t="shared" si="3"/>
        <v>0</v>
      </c>
      <c r="U159" s="30"/>
      <c r="V159" s="30"/>
      <c r="W159" s="30"/>
      <c r="X159" s="30"/>
      <c r="Y159" s="30"/>
      <c r="Z159" s="30"/>
      <c r="AA159" s="30"/>
      <c r="AB159" s="30"/>
      <c r="AC159" s="30"/>
      <c r="AD159" s="30"/>
      <c r="AE159" s="30"/>
      <c r="AR159" s="169" t="s">
        <v>703</v>
      </c>
      <c r="AT159" s="169" t="s">
        <v>198</v>
      </c>
      <c r="AU159" s="169" t="s">
        <v>85</v>
      </c>
      <c r="AY159" s="14" t="s">
        <v>138</v>
      </c>
      <c r="BE159" s="100">
        <f t="shared" si="4"/>
        <v>0</v>
      </c>
      <c r="BF159" s="100">
        <f t="shared" si="5"/>
        <v>0</v>
      </c>
      <c r="BG159" s="100">
        <f t="shared" si="6"/>
        <v>0</v>
      </c>
      <c r="BH159" s="100">
        <f t="shared" si="7"/>
        <v>0</v>
      </c>
      <c r="BI159" s="100">
        <f t="shared" si="8"/>
        <v>0</v>
      </c>
      <c r="BJ159" s="14" t="s">
        <v>85</v>
      </c>
      <c r="BK159" s="100">
        <f t="shared" si="9"/>
        <v>0</v>
      </c>
      <c r="BL159" s="14" t="s">
        <v>397</v>
      </c>
      <c r="BM159" s="169" t="s">
        <v>411</v>
      </c>
    </row>
    <row r="160" spans="1:65" s="2" customFormat="1" ht="22.15" customHeight="1">
      <c r="A160" s="30"/>
      <c r="B160" s="156"/>
      <c r="C160" s="170" t="s">
        <v>280</v>
      </c>
      <c r="D160" s="170" t="s">
        <v>198</v>
      </c>
      <c r="E160" s="171" t="s">
        <v>761</v>
      </c>
      <c r="F160" s="172" t="s">
        <v>762</v>
      </c>
      <c r="G160" s="173" t="s">
        <v>257</v>
      </c>
      <c r="H160" s="174">
        <v>10</v>
      </c>
      <c r="I160" s="175"/>
      <c r="J160" s="176">
        <f t="shared" si="0"/>
        <v>0</v>
      </c>
      <c r="K160" s="177"/>
      <c r="L160" s="178"/>
      <c r="M160" s="179" t="s">
        <v>1</v>
      </c>
      <c r="N160" s="180" t="s">
        <v>39</v>
      </c>
      <c r="O160" s="59"/>
      <c r="P160" s="167">
        <f t="shared" si="1"/>
        <v>0</v>
      </c>
      <c r="Q160" s="167">
        <v>0</v>
      </c>
      <c r="R160" s="167">
        <f t="shared" si="2"/>
        <v>0</v>
      </c>
      <c r="S160" s="167">
        <v>0</v>
      </c>
      <c r="T160" s="168">
        <f t="shared" si="3"/>
        <v>0</v>
      </c>
      <c r="U160" s="30"/>
      <c r="V160" s="30"/>
      <c r="W160" s="30"/>
      <c r="X160" s="30"/>
      <c r="Y160" s="30"/>
      <c r="Z160" s="30"/>
      <c r="AA160" s="30"/>
      <c r="AB160" s="30"/>
      <c r="AC160" s="30"/>
      <c r="AD160" s="30"/>
      <c r="AE160" s="30"/>
      <c r="AR160" s="169" t="s">
        <v>703</v>
      </c>
      <c r="AT160" s="169" t="s">
        <v>198</v>
      </c>
      <c r="AU160" s="169" t="s">
        <v>85</v>
      </c>
      <c r="AY160" s="14" t="s">
        <v>138</v>
      </c>
      <c r="BE160" s="100">
        <f t="shared" si="4"/>
        <v>0</v>
      </c>
      <c r="BF160" s="100">
        <f t="shared" si="5"/>
        <v>0</v>
      </c>
      <c r="BG160" s="100">
        <f t="shared" si="6"/>
        <v>0</v>
      </c>
      <c r="BH160" s="100">
        <f t="shared" si="7"/>
        <v>0</v>
      </c>
      <c r="BI160" s="100">
        <f t="shared" si="8"/>
        <v>0</v>
      </c>
      <c r="BJ160" s="14" t="s">
        <v>85</v>
      </c>
      <c r="BK160" s="100">
        <f t="shared" si="9"/>
        <v>0</v>
      </c>
      <c r="BL160" s="14" t="s">
        <v>397</v>
      </c>
      <c r="BM160" s="169" t="s">
        <v>417</v>
      </c>
    </row>
    <row r="161" spans="1:65" s="2" customFormat="1" ht="22.15" customHeight="1">
      <c r="A161" s="30"/>
      <c r="B161" s="156"/>
      <c r="C161" s="157" t="s">
        <v>284</v>
      </c>
      <c r="D161" s="157" t="s">
        <v>140</v>
      </c>
      <c r="E161" s="158" t="s">
        <v>763</v>
      </c>
      <c r="F161" s="159" t="s">
        <v>764</v>
      </c>
      <c r="G161" s="160" t="s">
        <v>178</v>
      </c>
      <c r="H161" s="161">
        <v>500</v>
      </c>
      <c r="I161" s="162"/>
      <c r="J161" s="163">
        <f t="shared" si="0"/>
        <v>0</v>
      </c>
      <c r="K161" s="164"/>
      <c r="L161" s="31"/>
      <c r="M161" s="165" t="s">
        <v>1</v>
      </c>
      <c r="N161" s="166" t="s">
        <v>39</v>
      </c>
      <c r="O161" s="59"/>
      <c r="P161" s="167">
        <f t="shared" si="1"/>
        <v>0</v>
      </c>
      <c r="Q161" s="167">
        <v>0</v>
      </c>
      <c r="R161" s="167">
        <f t="shared" si="2"/>
        <v>0</v>
      </c>
      <c r="S161" s="167">
        <v>0</v>
      </c>
      <c r="T161" s="168">
        <f t="shared" si="3"/>
        <v>0</v>
      </c>
      <c r="U161" s="30"/>
      <c r="V161" s="30"/>
      <c r="W161" s="30"/>
      <c r="X161" s="30"/>
      <c r="Y161" s="30"/>
      <c r="Z161" s="30"/>
      <c r="AA161" s="30"/>
      <c r="AB161" s="30"/>
      <c r="AC161" s="30"/>
      <c r="AD161" s="30"/>
      <c r="AE161" s="30"/>
      <c r="AR161" s="169" t="s">
        <v>397</v>
      </c>
      <c r="AT161" s="169" t="s">
        <v>140</v>
      </c>
      <c r="AU161" s="169" t="s">
        <v>85</v>
      </c>
      <c r="AY161" s="14" t="s">
        <v>138</v>
      </c>
      <c r="BE161" s="100">
        <f t="shared" si="4"/>
        <v>0</v>
      </c>
      <c r="BF161" s="100">
        <f t="shared" si="5"/>
        <v>0</v>
      </c>
      <c r="BG161" s="100">
        <f t="shared" si="6"/>
        <v>0</v>
      </c>
      <c r="BH161" s="100">
        <f t="shared" si="7"/>
        <v>0</v>
      </c>
      <c r="BI161" s="100">
        <f t="shared" si="8"/>
        <v>0</v>
      </c>
      <c r="BJ161" s="14" t="s">
        <v>85</v>
      </c>
      <c r="BK161" s="100">
        <f t="shared" si="9"/>
        <v>0</v>
      </c>
      <c r="BL161" s="14" t="s">
        <v>397</v>
      </c>
      <c r="BM161" s="169" t="s">
        <v>425</v>
      </c>
    </row>
    <row r="162" spans="1:65" s="2" customFormat="1" ht="14.45" customHeight="1">
      <c r="A162" s="30"/>
      <c r="B162" s="156"/>
      <c r="C162" s="170" t="s">
        <v>288</v>
      </c>
      <c r="D162" s="170" t="s">
        <v>198</v>
      </c>
      <c r="E162" s="171" t="s">
        <v>765</v>
      </c>
      <c r="F162" s="172" t="s">
        <v>766</v>
      </c>
      <c r="G162" s="173" t="s">
        <v>178</v>
      </c>
      <c r="H162" s="174">
        <v>500</v>
      </c>
      <c r="I162" s="175"/>
      <c r="J162" s="176">
        <f t="shared" si="0"/>
        <v>0</v>
      </c>
      <c r="K162" s="177"/>
      <c r="L162" s="178"/>
      <c r="M162" s="179" t="s">
        <v>1</v>
      </c>
      <c r="N162" s="180" t="s">
        <v>39</v>
      </c>
      <c r="O162" s="59"/>
      <c r="P162" s="167">
        <f t="shared" si="1"/>
        <v>0</v>
      </c>
      <c r="Q162" s="167">
        <v>0</v>
      </c>
      <c r="R162" s="167">
        <f t="shared" si="2"/>
        <v>0</v>
      </c>
      <c r="S162" s="167">
        <v>0</v>
      </c>
      <c r="T162" s="168">
        <f t="shared" si="3"/>
        <v>0</v>
      </c>
      <c r="U162" s="30"/>
      <c r="V162" s="30"/>
      <c r="W162" s="30"/>
      <c r="X162" s="30"/>
      <c r="Y162" s="30"/>
      <c r="Z162" s="30"/>
      <c r="AA162" s="30"/>
      <c r="AB162" s="30"/>
      <c r="AC162" s="30"/>
      <c r="AD162" s="30"/>
      <c r="AE162" s="30"/>
      <c r="AR162" s="169" t="s">
        <v>703</v>
      </c>
      <c r="AT162" s="169" t="s">
        <v>198</v>
      </c>
      <c r="AU162" s="169" t="s">
        <v>85</v>
      </c>
      <c r="AY162" s="14" t="s">
        <v>138</v>
      </c>
      <c r="BE162" s="100">
        <f t="shared" si="4"/>
        <v>0</v>
      </c>
      <c r="BF162" s="100">
        <f t="shared" si="5"/>
        <v>0</v>
      </c>
      <c r="BG162" s="100">
        <f t="shared" si="6"/>
        <v>0</v>
      </c>
      <c r="BH162" s="100">
        <f t="shared" si="7"/>
        <v>0</v>
      </c>
      <c r="BI162" s="100">
        <f t="shared" si="8"/>
        <v>0</v>
      </c>
      <c r="BJ162" s="14" t="s">
        <v>85</v>
      </c>
      <c r="BK162" s="100">
        <f t="shared" si="9"/>
        <v>0</v>
      </c>
      <c r="BL162" s="14" t="s">
        <v>397</v>
      </c>
      <c r="BM162" s="169" t="s">
        <v>431</v>
      </c>
    </row>
    <row r="163" spans="1:65" s="2" customFormat="1" ht="22.15" customHeight="1">
      <c r="A163" s="30"/>
      <c r="B163" s="156"/>
      <c r="C163" s="157" t="s">
        <v>292</v>
      </c>
      <c r="D163" s="157" t="s">
        <v>140</v>
      </c>
      <c r="E163" s="158" t="s">
        <v>767</v>
      </c>
      <c r="F163" s="159" t="s">
        <v>768</v>
      </c>
      <c r="G163" s="160" t="s">
        <v>178</v>
      </c>
      <c r="H163" s="161">
        <v>150</v>
      </c>
      <c r="I163" s="162"/>
      <c r="J163" s="163">
        <f t="shared" si="0"/>
        <v>0</v>
      </c>
      <c r="K163" s="164"/>
      <c r="L163" s="31"/>
      <c r="M163" s="165" t="s">
        <v>1</v>
      </c>
      <c r="N163" s="166" t="s">
        <v>39</v>
      </c>
      <c r="O163" s="59"/>
      <c r="P163" s="167">
        <f t="shared" si="1"/>
        <v>0</v>
      </c>
      <c r="Q163" s="167">
        <v>0</v>
      </c>
      <c r="R163" s="167">
        <f t="shared" si="2"/>
        <v>0</v>
      </c>
      <c r="S163" s="167">
        <v>0</v>
      </c>
      <c r="T163" s="168">
        <f t="shared" si="3"/>
        <v>0</v>
      </c>
      <c r="U163" s="30"/>
      <c r="V163" s="30"/>
      <c r="W163" s="30"/>
      <c r="X163" s="30"/>
      <c r="Y163" s="30"/>
      <c r="Z163" s="30"/>
      <c r="AA163" s="30"/>
      <c r="AB163" s="30"/>
      <c r="AC163" s="30"/>
      <c r="AD163" s="30"/>
      <c r="AE163" s="30"/>
      <c r="AR163" s="169" t="s">
        <v>397</v>
      </c>
      <c r="AT163" s="169" t="s">
        <v>140</v>
      </c>
      <c r="AU163" s="169" t="s">
        <v>85</v>
      </c>
      <c r="AY163" s="14" t="s">
        <v>138</v>
      </c>
      <c r="BE163" s="100">
        <f t="shared" si="4"/>
        <v>0</v>
      </c>
      <c r="BF163" s="100">
        <f t="shared" si="5"/>
        <v>0</v>
      </c>
      <c r="BG163" s="100">
        <f t="shared" si="6"/>
        <v>0</v>
      </c>
      <c r="BH163" s="100">
        <f t="shared" si="7"/>
        <v>0</v>
      </c>
      <c r="BI163" s="100">
        <f t="shared" si="8"/>
        <v>0</v>
      </c>
      <c r="BJ163" s="14" t="s">
        <v>85</v>
      </c>
      <c r="BK163" s="100">
        <f t="shared" si="9"/>
        <v>0</v>
      </c>
      <c r="BL163" s="14" t="s">
        <v>397</v>
      </c>
      <c r="BM163" s="169" t="s">
        <v>439</v>
      </c>
    </row>
    <row r="164" spans="1:65" s="2" customFormat="1" ht="14.45" customHeight="1">
      <c r="A164" s="30"/>
      <c r="B164" s="156"/>
      <c r="C164" s="170" t="s">
        <v>296</v>
      </c>
      <c r="D164" s="170" t="s">
        <v>198</v>
      </c>
      <c r="E164" s="171" t="s">
        <v>769</v>
      </c>
      <c r="F164" s="172" t="s">
        <v>770</v>
      </c>
      <c r="G164" s="173" t="s">
        <v>178</v>
      </c>
      <c r="H164" s="174">
        <v>150</v>
      </c>
      <c r="I164" s="175"/>
      <c r="J164" s="176">
        <f t="shared" si="0"/>
        <v>0</v>
      </c>
      <c r="K164" s="177"/>
      <c r="L164" s="178"/>
      <c r="M164" s="179" t="s">
        <v>1</v>
      </c>
      <c r="N164" s="180" t="s">
        <v>39</v>
      </c>
      <c r="O164" s="59"/>
      <c r="P164" s="167">
        <f t="shared" si="1"/>
        <v>0</v>
      </c>
      <c r="Q164" s="167">
        <v>0</v>
      </c>
      <c r="R164" s="167">
        <f t="shared" si="2"/>
        <v>0</v>
      </c>
      <c r="S164" s="167">
        <v>0</v>
      </c>
      <c r="T164" s="168">
        <f t="shared" si="3"/>
        <v>0</v>
      </c>
      <c r="U164" s="30"/>
      <c r="V164" s="30"/>
      <c r="W164" s="30"/>
      <c r="X164" s="30"/>
      <c r="Y164" s="30"/>
      <c r="Z164" s="30"/>
      <c r="AA164" s="30"/>
      <c r="AB164" s="30"/>
      <c r="AC164" s="30"/>
      <c r="AD164" s="30"/>
      <c r="AE164" s="30"/>
      <c r="AR164" s="169" t="s">
        <v>703</v>
      </c>
      <c r="AT164" s="169" t="s">
        <v>198</v>
      </c>
      <c r="AU164" s="169" t="s">
        <v>85</v>
      </c>
      <c r="AY164" s="14" t="s">
        <v>138</v>
      </c>
      <c r="BE164" s="100">
        <f t="shared" si="4"/>
        <v>0</v>
      </c>
      <c r="BF164" s="100">
        <f t="shared" si="5"/>
        <v>0</v>
      </c>
      <c r="BG164" s="100">
        <f t="shared" si="6"/>
        <v>0</v>
      </c>
      <c r="BH164" s="100">
        <f t="shared" si="7"/>
        <v>0</v>
      </c>
      <c r="BI164" s="100">
        <f t="shared" si="8"/>
        <v>0</v>
      </c>
      <c r="BJ164" s="14" t="s">
        <v>85</v>
      </c>
      <c r="BK164" s="100">
        <f t="shared" si="9"/>
        <v>0</v>
      </c>
      <c r="BL164" s="14" t="s">
        <v>397</v>
      </c>
      <c r="BM164" s="169" t="s">
        <v>447</v>
      </c>
    </row>
    <row r="165" spans="1:65" s="2" customFormat="1" ht="22.15" customHeight="1">
      <c r="A165" s="30"/>
      <c r="B165" s="156"/>
      <c r="C165" s="157" t="s">
        <v>300</v>
      </c>
      <c r="D165" s="157" t="s">
        <v>140</v>
      </c>
      <c r="E165" s="158" t="s">
        <v>771</v>
      </c>
      <c r="F165" s="159" t="s">
        <v>772</v>
      </c>
      <c r="G165" s="160" t="s">
        <v>178</v>
      </c>
      <c r="H165" s="161">
        <v>110</v>
      </c>
      <c r="I165" s="162"/>
      <c r="J165" s="163">
        <f t="shared" si="0"/>
        <v>0</v>
      </c>
      <c r="K165" s="164"/>
      <c r="L165" s="31"/>
      <c r="M165" s="165" t="s">
        <v>1</v>
      </c>
      <c r="N165" s="166" t="s">
        <v>39</v>
      </c>
      <c r="O165" s="59"/>
      <c r="P165" s="167">
        <f t="shared" si="1"/>
        <v>0</v>
      </c>
      <c r="Q165" s="167">
        <v>0</v>
      </c>
      <c r="R165" s="167">
        <f t="shared" si="2"/>
        <v>0</v>
      </c>
      <c r="S165" s="167">
        <v>0</v>
      </c>
      <c r="T165" s="168">
        <f t="shared" si="3"/>
        <v>0</v>
      </c>
      <c r="U165" s="30"/>
      <c r="V165" s="30"/>
      <c r="W165" s="30"/>
      <c r="X165" s="30"/>
      <c r="Y165" s="30"/>
      <c r="Z165" s="30"/>
      <c r="AA165" s="30"/>
      <c r="AB165" s="30"/>
      <c r="AC165" s="30"/>
      <c r="AD165" s="30"/>
      <c r="AE165" s="30"/>
      <c r="AR165" s="169" t="s">
        <v>397</v>
      </c>
      <c r="AT165" s="169" t="s">
        <v>140</v>
      </c>
      <c r="AU165" s="169" t="s">
        <v>85</v>
      </c>
      <c r="AY165" s="14" t="s">
        <v>138</v>
      </c>
      <c r="BE165" s="100">
        <f t="shared" si="4"/>
        <v>0</v>
      </c>
      <c r="BF165" s="100">
        <f t="shared" si="5"/>
        <v>0</v>
      </c>
      <c r="BG165" s="100">
        <f t="shared" si="6"/>
        <v>0</v>
      </c>
      <c r="BH165" s="100">
        <f t="shared" si="7"/>
        <v>0</v>
      </c>
      <c r="BI165" s="100">
        <f t="shared" si="8"/>
        <v>0</v>
      </c>
      <c r="BJ165" s="14" t="s">
        <v>85</v>
      </c>
      <c r="BK165" s="100">
        <f t="shared" si="9"/>
        <v>0</v>
      </c>
      <c r="BL165" s="14" t="s">
        <v>397</v>
      </c>
      <c r="BM165" s="169" t="s">
        <v>457</v>
      </c>
    </row>
    <row r="166" spans="1:65" s="2" customFormat="1" ht="14.45" customHeight="1">
      <c r="A166" s="30"/>
      <c r="B166" s="156"/>
      <c r="C166" s="170" t="s">
        <v>304</v>
      </c>
      <c r="D166" s="170" t="s">
        <v>198</v>
      </c>
      <c r="E166" s="171" t="s">
        <v>773</v>
      </c>
      <c r="F166" s="172" t="s">
        <v>774</v>
      </c>
      <c r="G166" s="173" t="s">
        <v>178</v>
      </c>
      <c r="H166" s="174">
        <v>110</v>
      </c>
      <c r="I166" s="175"/>
      <c r="J166" s="176">
        <f t="shared" si="0"/>
        <v>0</v>
      </c>
      <c r="K166" s="177"/>
      <c r="L166" s="178"/>
      <c r="M166" s="179" t="s">
        <v>1</v>
      </c>
      <c r="N166" s="180" t="s">
        <v>39</v>
      </c>
      <c r="O166" s="59"/>
      <c r="P166" s="167">
        <f t="shared" si="1"/>
        <v>0</v>
      </c>
      <c r="Q166" s="167">
        <v>0</v>
      </c>
      <c r="R166" s="167">
        <f t="shared" si="2"/>
        <v>0</v>
      </c>
      <c r="S166" s="167">
        <v>0</v>
      </c>
      <c r="T166" s="168">
        <f t="shared" si="3"/>
        <v>0</v>
      </c>
      <c r="U166" s="30"/>
      <c r="V166" s="30"/>
      <c r="W166" s="30"/>
      <c r="X166" s="30"/>
      <c r="Y166" s="30"/>
      <c r="Z166" s="30"/>
      <c r="AA166" s="30"/>
      <c r="AB166" s="30"/>
      <c r="AC166" s="30"/>
      <c r="AD166" s="30"/>
      <c r="AE166" s="30"/>
      <c r="AR166" s="169" t="s">
        <v>703</v>
      </c>
      <c r="AT166" s="169" t="s">
        <v>198</v>
      </c>
      <c r="AU166" s="169" t="s">
        <v>85</v>
      </c>
      <c r="AY166" s="14" t="s">
        <v>138</v>
      </c>
      <c r="BE166" s="100">
        <f t="shared" si="4"/>
        <v>0</v>
      </c>
      <c r="BF166" s="100">
        <f t="shared" si="5"/>
        <v>0</v>
      </c>
      <c r="BG166" s="100">
        <f t="shared" si="6"/>
        <v>0</v>
      </c>
      <c r="BH166" s="100">
        <f t="shared" si="7"/>
        <v>0</v>
      </c>
      <c r="BI166" s="100">
        <f t="shared" si="8"/>
        <v>0</v>
      </c>
      <c r="BJ166" s="14" t="s">
        <v>85</v>
      </c>
      <c r="BK166" s="100">
        <f t="shared" si="9"/>
        <v>0</v>
      </c>
      <c r="BL166" s="14" t="s">
        <v>397</v>
      </c>
      <c r="BM166" s="169" t="s">
        <v>465</v>
      </c>
    </row>
    <row r="167" spans="1:65" s="2" customFormat="1" ht="22.15" customHeight="1">
      <c r="A167" s="30"/>
      <c r="B167" s="156"/>
      <c r="C167" s="157" t="s">
        <v>308</v>
      </c>
      <c r="D167" s="157" t="s">
        <v>140</v>
      </c>
      <c r="E167" s="158" t="s">
        <v>775</v>
      </c>
      <c r="F167" s="159" t="s">
        <v>776</v>
      </c>
      <c r="G167" s="160" t="s">
        <v>178</v>
      </c>
      <c r="H167" s="161">
        <v>30</v>
      </c>
      <c r="I167" s="162"/>
      <c r="J167" s="163">
        <f t="shared" si="0"/>
        <v>0</v>
      </c>
      <c r="K167" s="164"/>
      <c r="L167" s="31"/>
      <c r="M167" s="165" t="s">
        <v>1</v>
      </c>
      <c r="N167" s="166" t="s">
        <v>39</v>
      </c>
      <c r="O167" s="59"/>
      <c r="P167" s="167">
        <f t="shared" si="1"/>
        <v>0</v>
      </c>
      <c r="Q167" s="167">
        <v>0</v>
      </c>
      <c r="R167" s="167">
        <f t="shared" si="2"/>
        <v>0</v>
      </c>
      <c r="S167" s="167">
        <v>0</v>
      </c>
      <c r="T167" s="168">
        <f t="shared" si="3"/>
        <v>0</v>
      </c>
      <c r="U167" s="30"/>
      <c r="V167" s="30"/>
      <c r="W167" s="30"/>
      <c r="X167" s="30"/>
      <c r="Y167" s="30"/>
      <c r="Z167" s="30"/>
      <c r="AA167" s="30"/>
      <c r="AB167" s="30"/>
      <c r="AC167" s="30"/>
      <c r="AD167" s="30"/>
      <c r="AE167" s="30"/>
      <c r="AR167" s="169" t="s">
        <v>397</v>
      </c>
      <c r="AT167" s="169" t="s">
        <v>140</v>
      </c>
      <c r="AU167" s="169" t="s">
        <v>85</v>
      </c>
      <c r="AY167" s="14" t="s">
        <v>138</v>
      </c>
      <c r="BE167" s="100">
        <f t="shared" si="4"/>
        <v>0</v>
      </c>
      <c r="BF167" s="100">
        <f t="shared" si="5"/>
        <v>0</v>
      </c>
      <c r="BG167" s="100">
        <f t="shared" si="6"/>
        <v>0</v>
      </c>
      <c r="BH167" s="100">
        <f t="shared" si="7"/>
        <v>0</v>
      </c>
      <c r="BI167" s="100">
        <f t="shared" si="8"/>
        <v>0</v>
      </c>
      <c r="BJ167" s="14" t="s">
        <v>85</v>
      </c>
      <c r="BK167" s="100">
        <f t="shared" si="9"/>
        <v>0</v>
      </c>
      <c r="BL167" s="14" t="s">
        <v>397</v>
      </c>
      <c r="BM167" s="169" t="s">
        <v>473</v>
      </c>
    </row>
    <row r="168" spans="1:65" s="2" customFormat="1" ht="14.45" customHeight="1">
      <c r="A168" s="30"/>
      <c r="B168" s="156"/>
      <c r="C168" s="170" t="s">
        <v>311</v>
      </c>
      <c r="D168" s="170" t="s">
        <v>198</v>
      </c>
      <c r="E168" s="171" t="s">
        <v>777</v>
      </c>
      <c r="F168" s="172" t="s">
        <v>778</v>
      </c>
      <c r="G168" s="173" t="s">
        <v>178</v>
      </c>
      <c r="H168" s="174">
        <v>30</v>
      </c>
      <c r="I168" s="175"/>
      <c r="J168" s="176">
        <f t="shared" si="0"/>
        <v>0</v>
      </c>
      <c r="K168" s="177"/>
      <c r="L168" s="178"/>
      <c r="M168" s="179" t="s">
        <v>1</v>
      </c>
      <c r="N168" s="180" t="s">
        <v>39</v>
      </c>
      <c r="O168" s="59"/>
      <c r="P168" s="167">
        <f t="shared" si="1"/>
        <v>0</v>
      </c>
      <c r="Q168" s="167">
        <v>0</v>
      </c>
      <c r="R168" s="167">
        <f t="shared" si="2"/>
        <v>0</v>
      </c>
      <c r="S168" s="167">
        <v>0</v>
      </c>
      <c r="T168" s="168">
        <f t="shared" si="3"/>
        <v>0</v>
      </c>
      <c r="U168" s="30"/>
      <c r="V168" s="30"/>
      <c r="W168" s="30"/>
      <c r="X168" s="30"/>
      <c r="Y168" s="30"/>
      <c r="Z168" s="30"/>
      <c r="AA168" s="30"/>
      <c r="AB168" s="30"/>
      <c r="AC168" s="30"/>
      <c r="AD168" s="30"/>
      <c r="AE168" s="30"/>
      <c r="AR168" s="169" t="s">
        <v>703</v>
      </c>
      <c r="AT168" s="169" t="s">
        <v>198</v>
      </c>
      <c r="AU168" s="169" t="s">
        <v>85</v>
      </c>
      <c r="AY168" s="14" t="s">
        <v>138</v>
      </c>
      <c r="BE168" s="100">
        <f t="shared" si="4"/>
        <v>0</v>
      </c>
      <c r="BF168" s="100">
        <f t="shared" si="5"/>
        <v>0</v>
      </c>
      <c r="BG168" s="100">
        <f t="shared" si="6"/>
        <v>0</v>
      </c>
      <c r="BH168" s="100">
        <f t="shared" si="7"/>
        <v>0</v>
      </c>
      <c r="BI168" s="100">
        <f t="shared" si="8"/>
        <v>0</v>
      </c>
      <c r="BJ168" s="14" t="s">
        <v>85</v>
      </c>
      <c r="BK168" s="100">
        <f t="shared" si="9"/>
        <v>0</v>
      </c>
      <c r="BL168" s="14" t="s">
        <v>397</v>
      </c>
      <c r="BM168" s="169" t="s">
        <v>481</v>
      </c>
    </row>
    <row r="169" spans="1:65" s="2" customFormat="1" ht="22.15" customHeight="1">
      <c r="A169" s="30"/>
      <c r="B169" s="156"/>
      <c r="C169" s="157" t="s">
        <v>314</v>
      </c>
      <c r="D169" s="157" t="s">
        <v>140</v>
      </c>
      <c r="E169" s="158" t="s">
        <v>779</v>
      </c>
      <c r="F169" s="159" t="s">
        <v>780</v>
      </c>
      <c r="G169" s="160" t="s">
        <v>257</v>
      </c>
      <c r="H169" s="161">
        <v>30</v>
      </c>
      <c r="I169" s="162"/>
      <c r="J169" s="163">
        <f t="shared" si="0"/>
        <v>0</v>
      </c>
      <c r="K169" s="164"/>
      <c r="L169" s="31"/>
      <c r="M169" s="165" t="s">
        <v>1</v>
      </c>
      <c r="N169" s="166" t="s">
        <v>39</v>
      </c>
      <c r="O169" s="59"/>
      <c r="P169" s="167">
        <f t="shared" si="1"/>
        <v>0</v>
      </c>
      <c r="Q169" s="167">
        <v>0</v>
      </c>
      <c r="R169" s="167">
        <f t="shared" si="2"/>
        <v>0</v>
      </c>
      <c r="S169" s="167">
        <v>0</v>
      </c>
      <c r="T169" s="168">
        <f t="shared" si="3"/>
        <v>0</v>
      </c>
      <c r="U169" s="30"/>
      <c r="V169" s="30"/>
      <c r="W169" s="30"/>
      <c r="X169" s="30"/>
      <c r="Y169" s="30"/>
      <c r="Z169" s="30"/>
      <c r="AA169" s="30"/>
      <c r="AB169" s="30"/>
      <c r="AC169" s="30"/>
      <c r="AD169" s="30"/>
      <c r="AE169" s="30"/>
      <c r="AR169" s="169" t="s">
        <v>397</v>
      </c>
      <c r="AT169" s="169" t="s">
        <v>140</v>
      </c>
      <c r="AU169" s="169" t="s">
        <v>85</v>
      </c>
      <c r="AY169" s="14" t="s">
        <v>138</v>
      </c>
      <c r="BE169" s="100">
        <f t="shared" si="4"/>
        <v>0</v>
      </c>
      <c r="BF169" s="100">
        <f t="shared" si="5"/>
        <v>0</v>
      </c>
      <c r="BG169" s="100">
        <f t="shared" si="6"/>
        <v>0</v>
      </c>
      <c r="BH169" s="100">
        <f t="shared" si="7"/>
        <v>0</v>
      </c>
      <c r="BI169" s="100">
        <f t="shared" si="8"/>
        <v>0</v>
      </c>
      <c r="BJ169" s="14" t="s">
        <v>85</v>
      </c>
      <c r="BK169" s="100">
        <f t="shared" si="9"/>
        <v>0</v>
      </c>
      <c r="BL169" s="14" t="s">
        <v>397</v>
      </c>
      <c r="BM169" s="169" t="s">
        <v>489</v>
      </c>
    </row>
    <row r="170" spans="1:65" s="2" customFormat="1" ht="14.45" customHeight="1">
      <c r="A170" s="30"/>
      <c r="B170" s="156"/>
      <c r="C170" s="157" t="s">
        <v>318</v>
      </c>
      <c r="D170" s="157" t="s">
        <v>140</v>
      </c>
      <c r="E170" s="158" t="s">
        <v>781</v>
      </c>
      <c r="F170" s="159" t="s">
        <v>782</v>
      </c>
      <c r="G170" s="160" t="s">
        <v>353</v>
      </c>
      <c r="H170" s="181"/>
      <c r="I170" s="162"/>
      <c r="J170" s="163">
        <f t="shared" si="0"/>
        <v>0</v>
      </c>
      <c r="K170" s="164"/>
      <c r="L170" s="31"/>
      <c r="M170" s="165" t="s">
        <v>1</v>
      </c>
      <c r="N170" s="166" t="s">
        <v>39</v>
      </c>
      <c r="O170" s="59"/>
      <c r="P170" s="167">
        <f t="shared" si="1"/>
        <v>0</v>
      </c>
      <c r="Q170" s="167">
        <v>0</v>
      </c>
      <c r="R170" s="167">
        <f t="shared" si="2"/>
        <v>0</v>
      </c>
      <c r="S170" s="167">
        <v>0</v>
      </c>
      <c r="T170" s="168">
        <f t="shared" si="3"/>
        <v>0</v>
      </c>
      <c r="U170" s="30"/>
      <c r="V170" s="30"/>
      <c r="W170" s="30"/>
      <c r="X170" s="30"/>
      <c r="Y170" s="30"/>
      <c r="Z170" s="30"/>
      <c r="AA170" s="30"/>
      <c r="AB170" s="30"/>
      <c r="AC170" s="30"/>
      <c r="AD170" s="30"/>
      <c r="AE170" s="30"/>
      <c r="AR170" s="169" t="s">
        <v>397</v>
      </c>
      <c r="AT170" s="169" t="s">
        <v>140</v>
      </c>
      <c r="AU170" s="169" t="s">
        <v>85</v>
      </c>
      <c r="AY170" s="14" t="s">
        <v>138</v>
      </c>
      <c r="BE170" s="100">
        <f t="shared" si="4"/>
        <v>0</v>
      </c>
      <c r="BF170" s="100">
        <f t="shared" si="5"/>
        <v>0</v>
      </c>
      <c r="BG170" s="100">
        <f t="shared" si="6"/>
        <v>0</v>
      </c>
      <c r="BH170" s="100">
        <f t="shared" si="7"/>
        <v>0</v>
      </c>
      <c r="BI170" s="100">
        <f t="shared" si="8"/>
        <v>0</v>
      </c>
      <c r="BJ170" s="14" t="s">
        <v>85</v>
      </c>
      <c r="BK170" s="100">
        <f t="shared" si="9"/>
        <v>0</v>
      </c>
      <c r="BL170" s="14" t="s">
        <v>397</v>
      </c>
      <c r="BM170" s="169" t="s">
        <v>497</v>
      </c>
    </row>
    <row r="171" spans="1:65" s="2" customFormat="1" ht="14.45" customHeight="1">
      <c r="A171" s="30"/>
      <c r="B171" s="156"/>
      <c r="C171" s="157" t="s">
        <v>322</v>
      </c>
      <c r="D171" s="157" t="s">
        <v>140</v>
      </c>
      <c r="E171" s="158" t="s">
        <v>783</v>
      </c>
      <c r="F171" s="159" t="s">
        <v>784</v>
      </c>
      <c r="G171" s="160" t="s">
        <v>353</v>
      </c>
      <c r="H171" s="181"/>
      <c r="I171" s="162"/>
      <c r="J171" s="163">
        <f t="shared" si="0"/>
        <v>0</v>
      </c>
      <c r="K171" s="164"/>
      <c r="L171" s="31"/>
      <c r="M171" s="165" t="s">
        <v>1</v>
      </c>
      <c r="N171" s="166" t="s">
        <v>39</v>
      </c>
      <c r="O171" s="59"/>
      <c r="P171" s="167">
        <f t="shared" si="1"/>
        <v>0</v>
      </c>
      <c r="Q171" s="167">
        <v>0</v>
      </c>
      <c r="R171" s="167">
        <f t="shared" si="2"/>
        <v>0</v>
      </c>
      <c r="S171" s="167">
        <v>0</v>
      </c>
      <c r="T171" s="168">
        <f t="shared" si="3"/>
        <v>0</v>
      </c>
      <c r="U171" s="30"/>
      <c r="V171" s="30"/>
      <c r="W171" s="30"/>
      <c r="X171" s="30"/>
      <c r="Y171" s="30"/>
      <c r="Z171" s="30"/>
      <c r="AA171" s="30"/>
      <c r="AB171" s="30"/>
      <c r="AC171" s="30"/>
      <c r="AD171" s="30"/>
      <c r="AE171" s="30"/>
      <c r="AR171" s="169" t="s">
        <v>397</v>
      </c>
      <c r="AT171" s="169" t="s">
        <v>140</v>
      </c>
      <c r="AU171" s="169" t="s">
        <v>85</v>
      </c>
      <c r="AY171" s="14" t="s">
        <v>138</v>
      </c>
      <c r="BE171" s="100">
        <f t="shared" si="4"/>
        <v>0</v>
      </c>
      <c r="BF171" s="100">
        <f t="shared" si="5"/>
        <v>0</v>
      </c>
      <c r="BG171" s="100">
        <f t="shared" si="6"/>
        <v>0</v>
      </c>
      <c r="BH171" s="100">
        <f t="shared" si="7"/>
        <v>0</v>
      </c>
      <c r="BI171" s="100">
        <f t="shared" si="8"/>
        <v>0</v>
      </c>
      <c r="BJ171" s="14" t="s">
        <v>85</v>
      </c>
      <c r="BK171" s="100">
        <f t="shared" si="9"/>
        <v>0</v>
      </c>
      <c r="BL171" s="14" t="s">
        <v>397</v>
      </c>
      <c r="BM171" s="169" t="s">
        <v>505</v>
      </c>
    </row>
    <row r="172" spans="1:65" s="2" customFormat="1" ht="14.45" customHeight="1">
      <c r="A172" s="30"/>
      <c r="B172" s="156"/>
      <c r="C172" s="157" t="s">
        <v>327</v>
      </c>
      <c r="D172" s="157" t="s">
        <v>140</v>
      </c>
      <c r="E172" s="158" t="s">
        <v>785</v>
      </c>
      <c r="F172" s="159" t="s">
        <v>786</v>
      </c>
      <c r="G172" s="160" t="s">
        <v>353</v>
      </c>
      <c r="H172" s="181"/>
      <c r="I172" s="162"/>
      <c r="J172" s="163">
        <f t="shared" si="0"/>
        <v>0</v>
      </c>
      <c r="K172" s="164"/>
      <c r="L172" s="31"/>
      <c r="M172" s="165" t="s">
        <v>1</v>
      </c>
      <c r="N172" s="166" t="s">
        <v>39</v>
      </c>
      <c r="O172" s="59"/>
      <c r="P172" s="167">
        <f t="shared" si="1"/>
        <v>0</v>
      </c>
      <c r="Q172" s="167">
        <v>0</v>
      </c>
      <c r="R172" s="167">
        <f t="shared" si="2"/>
        <v>0</v>
      </c>
      <c r="S172" s="167">
        <v>0</v>
      </c>
      <c r="T172" s="168">
        <f t="shared" si="3"/>
        <v>0</v>
      </c>
      <c r="U172" s="30"/>
      <c r="V172" s="30"/>
      <c r="W172" s="30"/>
      <c r="X172" s="30"/>
      <c r="Y172" s="30"/>
      <c r="Z172" s="30"/>
      <c r="AA172" s="30"/>
      <c r="AB172" s="30"/>
      <c r="AC172" s="30"/>
      <c r="AD172" s="30"/>
      <c r="AE172" s="30"/>
      <c r="AR172" s="169" t="s">
        <v>397</v>
      </c>
      <c r="AT172" s="169" t="s">
        <v>140</v>
      </c>
      <c r="AU172" s="169" t="s">
        <v>85</v>
      </c>
      <c r="AY172" s="14" t="s">
        <v>138</v>
      </c>
      <c r="BE172" s="100">
        <f t="shared" si="4"/>
        <v>0</v>
      </c>
      <c r="BF172" s="100">
        <f t="shared" si="5"/>
        <v>0</v>
      </c>
      <c r="BG172" s="100">
        <f t="shared" si="6"/>
        <v>0</v>
      </c>
      <c r="BH172" s="100">
        <f t="shared" si="7"/>
        <v>0</v>
      </c>
      <c r="BI172" s="100">
        <f t="shared" si="8"/>
        <v>0</v>
      </c>
      <c r="BJ172" s="14" t="s">
        <v>85</v>
      </c>
      <c r="BK172" s="100">
        <f t="shared" si="9"/>
        <v>0</v>
      </c>
      <c r="BL172" s="14" t="s">
        <v>397</v>
      </c>
      <c r="BM172" s="169" t="s">
        <v>515</v>
      </c>
    </row>
    <row r="173" spans="1:65" s="2" customFormat="1" ht="14.45" customHeight="1">
      <c r="A173" s="30"/>
      <c r="B173" s="156"/>
      <c r="C173" s="157" t="s">
        <v>334</v>
      </c>
      <c r="D173" s="157" t="s">
        <v>140</v>
      </c>
      <c r="E173" s="158" t="s">
        <v>787</v>
      </c>
      <c r="F173" s="159" t="s">
        <v>788</v>
      </c>
      <c r="G173" s="160" t="s">
        <v>353</v>
      </c>
      <c r="H173" s="181"/>
      <c r="I173" s="162"/>
      <c r="J173" s="163">
        <f t="shared" si="0"/>
        <v>0</v>
      </c>
      <c r="K173" s="164"/>
      <c r="L173" s="31"/>
      <c r="M173" s="165" t="s">
        <v>1</v>
      </c>
      <c r="N173" s="166" t="s">
        <v>39</v>
      </c>
      <c r="O173" s="59"/>
      <c r="P173" s="167">
        <f t="shared" si="1"/>
        <v>0</v>
      </c>
      <c r="Q173" s="167">
        <v>0</v>
      </c>
      <c r="R173" s="167">
        <f t="shared" si="2"/>
        <v>0</v>
      </c>
      <c r="S173" s="167">
        <v>0</v>
      </c>
      <c r="T173" s="168">
        <f t="shared" si="3"/>
        <v>0</v>
      </c>
      <c r="U173" s="30"/>
      <c r="V173" s="30"/>
      <c r="W173" s="30"/>
      <c r="X173" s="30"/>
      <c r="Y173" s="30"/>
      <c r="Z173" s="30"/>
      <c r="AA173" s="30"/>
      <c r="AB173" s="30"/>
      <c r="AC173" s="30"/>
      <c r="AD173" s="30"/>
      <c r="AE173" s="30"/>
      <c r="AR173" s="169" t="s">
        <v>397</v>
      </c>
      <c r="AT173" s="169" t="s">
        <v>140</v>
      </c>
      <c r="AU173" s="169" t="s">
        <v>85</v>
      </c>
      <c r="AY173" s="14" t="s">
        <v>138</v>
      </c>
      <c r="BE173" s="100">
        <f t="shared" si="4"/>
        <v>0</v>
      </c>
      <c r="BF173" s="100">
        <f t="shared" si="5"/>
        <v>0</v>
      </c>
      <c r="BG173" s="100">
        <f t="shared" si="6"/>
        <v>0</v>
      </c>
      <c r="BH173" s="100">
        <f t="shared" si="7"/>
        <v>0</v>
      </c>
      <c r="BI173" s="100">
        <f t="shared" si="8"/>
        <v>0</v>
      </c>
      <c r="BJ173" s="14" t="s">
        <v>85</v>
      </c>
      <c r="BK173" s="100">
        <f t="shared" si="9"/>
        <v>0</v>
      </c>
      <c r="BL173" s="14" t="s">
        <v>397</v>
      </c>
      <c r="BM173" s="169" t="s">
        <v>523</v>
      </c>
    </row>
    <row r="174" spans="1:65" s="12" customFormat="1" ht="22.9" customHeight="1">
      <c r="B174" s="143"/>
      <c r="D174" s="144" t="s">
        <v>72</v>
      </c>
      <c r="E174" s="154" t="s">
        <v>789</v>
      </c>
      <c r="F174" s="154" t="s">
        <v>790</v>
      </c>
      <c r="I174" s="146"/>
      <c r="J174" s="155">
        <f>BK174</f>
        <v>0</v>
      </c>
      <c r="L174" s="143"/>
      <c r="M174" s="148"/>
      <c r="N174" s="149"/>
      <c r="O174" s="149"/>
      <c r="P174" s="150">
        <f>P175</f>
        <v>0</v>
      </c>
      <c r="Q174" s="149"/>
      <c r="R174" s="150">
        <f>R175</f>
        <v>0</v>
      </c>
      <c r="S174" s="149"/>
      <c r="T174" s="151">
        <f>T175</f>
        <v>0</v>
      </c>
      <c r="AR174" s="144" t="s">
        <v>144</v>
      </c>
      <c r="AT174" s="152" t="s">
        <v>72</v>
      </c>
      <c r="AU174" s="152" t="s">
        <v>80</v>
      </c>
      <c r="AY174" s="144" t="s">
        <v>138</v>
      </c>
      <c r="BK174" s="153">
        <f>BK175</f>
        <v>0</v>
      </c>
    </row>
    <row r="175" spans="1:65" s="2" customFormat="1" ht="14.45" customHeight="1">
      <c r="A175" s="30"/>
      <c r="B175" s="156"/>
      <c r="C175" s="157" t="s">
        <v>338</v>
      </c>
      <c r="D175" s="157" t="s">
        <v>140</v>
      </c>
      <c r="E175" s="158" t="s">
        <v>791</v>
      </c>
      <c r="F175" s="159" t="s">
        <v>792</v>
      </c>
      <c r="G175" s="160" t="s">
        <v>793</v>
      </c>
      <c r="H175" s="161">
        <v>10</v>
      </c>
      <c r="I175" s="162"/>
      <c r="J175" s="163">
        <f>ROUND(I175*H175,2)</f>
        <v>0</v>
      </c>
      <c r="K175" s="164"/>
      <c r="L175" s="31"/>
      <c r="M175" s="182" t="s">
        <v>1</v>
      </c>
      <c r="N175" s="183" t="s">
        <v>39</v>
      </c>
      <c r="O175" s="184"/>
      <c r="P175" s="185">
        <f>O175*H175</f>
        <v>0</v>
      </c>
      <c r="Q175" s="185">
        <v>0</v>
      </c>
      <c r="R175" s="185">
        <f>Q175*H175</f>
        <v>0</v>
      </c>
      <c r="S175" s="185">
        <v>0</v>
      </c>
      <c r="T175" s="186">
        <f>S175*H175</f>
        <v>0</v>
      </c>
      <c r="U175" s="30"/>
      <c r="V175" s="30"/>
      <c r="W175" s="30"/>
      <c r="X175" s="30"/>
      <c r="Y175" s="30"/>
      <c r="Z175" s="30"/>
      <c r="AA175" s="30"/>
      <c r="AB175" s="30"/>
      <c r="AC175" s="30"/>
      <c r="AD175" s="30"/>
      <c r="AE175" s="30"/>
      <c r="AR175" s="169" t="s">
        <v>794</v>
      </c>
      <c r="AT175" s="169" t="s">
        <v>140</v>
      </c>
      <c r="AU175" s="169" t="s">
        <v>85</v>
      </c>
      <c r="AY175" s="14" t="s">
        <v>138</v>
      </c>
      <c r="BE175" s="100">
        <f>IF(N175="základná",J175,0)</f>
        <v>0</v>
      </c>
      <c r="BF175" s="100">
        <f>IF(N175="znížená",J175,0)</f>
        <v>0</v>
      </c>
      <c r="BG175" s="100">
        <f>IF(N175="zákl. prenesená",J175,0)</f>
        <v>0</v>
      </c>
      <c r="BH175" s="100">
        <f>IF(N175="zníž. prenesená",J175,0)</f>
        <v>0</v>
      </c>
      <c r="BI175" s="100">
        <f>IF(N175="nulová",J175,0)</f>
        <v>0</v>
      </c>
      <c r="BJ175" s="14" t="s">
        <v>85</v>
      </c>
      <c r="BK175" s="100">
        <f>ROUND(I175*H175,2)</f>
        <v>0</v>
      </c>
      <c r="BL175" s="14" t="s">
        <v>794</v>
      </c>
      <c r="BM175" s="169" t="s">
        <v>531</v>
      </c>
    </row>
    <row r="176" spans="1:65" s="2" customFormat="1" ht="6.95" customHeight="1">
      <c r="A176" s="30"/>
      <c r="B176" s="48"/>
      <c r="C176" s="49"/>
      <c r="D176" s="49"/>
      <c r="E176" s="49"/>
      <c r="F176" s="49"/>
      <c r="G176" s="49"/>
      <c r="H176" s="49"/>
      <c r="I176" s="49"/>
      <c r="J176" s="49"/>
      <c r="K176" s="49"/>
      <c r="L176" s="31"/>
      <c r="M176" s="30"/>
      <c r="O176" s="30"/>
      <c r="P176" s="30"/>
      <c r="Q176" s="30"/>
      <c r="R176" s="30"/>
      <c r="S176" s="30"/>
      <c r="T176" s="30"/>
      <c r="U176" s="30"/>
      <c r="V176" s="30"/>
      <c r="W176" s="30"/>
      <c r="X176" s="30"/>
      <c r="Y176" s="30"/>
      <c r="Z176" s="30"/>
      <c r="AA176" s="30"/>
      <c r="AB176" s="30"/>
      <c r="AC176" s="30"/>
      <c r="AD176" s="30"/>
      <c r="AE176" s="30"/>
    </row>
  </sheetData>
  <autoFilter ref="C122:K175"/>
  <mergeCells count="12">
    <mergeCell ref="E115:H115"/>
    <mergeCell ref="L2:V2"/>
    <mergeCell ref="E85:H85"/>
    <mergeCell ref="E87:H87"/>
    <mergeCell ref="E89:H89"/>
    <mergeCell ref="E111:H111"/>
    <mergeCell ref="E113:H113"/>
    <mergeCell ref="E7:H7"/>
    <mergeCell ref="E9:H9"/>
    <mergeCell ref="E11:H11"/>
    <mergeCell ref="E20:H20"/>
    <mergeCell ref="E29:H29"/>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2:BM167"/>
  <sheetViews>
    <sheetView showGridLines="0" zoomScale="90" zoomScaleNormal="90" workbookViewId="0">
      <selection activeCell="X162" sqref="X162"/>
    </sheetView>
  </sheetViews>
  <sheetFormatPr defaultRowHeight="11.25"/>
  <cols>
    <col min="1" max="1" width="8.83203125" style="192" customWidth="1"/>
    <col min="2" max="2" width="1.1640625" style="192" customWidth="1"/>
    <col min="3" max="4" width="4.5" style="192" customWidth="1"/>
    <col min="5" max="5" width="18.33203125" style="192" customWidth="1"/>
    <col min="6" max="6" width="54.5" style="192" customWidth="1"/>
    <col min="7" max="7" width="8" style="192" customWidth="1"/>
    <col min="8" max="8" width="15" style="192" customWidth="1"/>
    <col min="9" max="9" width="16.83203125" style="192" customWidth="1"/>
    <col min="10" max="10" width="23.83203125" style="192" customWidth="1"/>
    <col min="11" max="11" width="23.83203125" style="192" hidden="1" customWidth="1"/>
    <col min="12" max="12" width="10" style="192" customWidth="1"/>
    <col min="13" max="13" width="11.5" style="192" hidden="1" customWidth="1"/>
    <col min="14" max="14" width="0" style="192" hidden="1" customWidth="1"/>
    <col min="15" max="20" width="15.1640625" style="192" hidden="1" customWidth="1"/>
    <col min="21" max="21" width="17.5" style="192" hidden="1" customWidth="1"/>
    <col min="22" max="22" width="13.1640625" style="192" customWidth="1"/>
    <col min="23" max="23" width="17.5" style="192" customWidth="1"/>
    <col min="24" max="24" width="13.1640625" style="192" customWidth="1"/>
    <col min="25" max="25" width="16" style="192" customWidth="1"/>
    <col min="26" max="26" width="11.6640625" style="192" customWidth="1"/>
    <col min="27" max="27" width="16" style="192" customWidth="1"/>
    <col min="28" max="28" width="17.5" style="192" customWidth="1"/>
    <col min="29" max="29" width="11.6640625" style="192" customWidth="1"/>
    <col min="30" max="30" width="16" style="192" customWidth="1"/>
    <col min="31" max="31" width="17.5" style="192" customWidth="1"/>
    <col min="32" max="43" width="9.33203125" style="192"/>
    <col min="44" max="65" width="0" style="192" hidden="1" customWidth="1"/>
    <col min="66" max="16384" width="9.33203125" style="192"/>
  </cols>
  <sheetData>
    <row r="2" spans="1:46" ht="36.950000000000003" customHeight="1">
      <c r="L2" s="375" t="s">
        <v>5</v>
      </c>
      <c r="M2" s="358"/>
      <c r="N2" s="358"/>
      <c r="O2" s="358"/>
      <c r="P2" s="358"/>
      <c r="Q2" s="358"/>
      <c r="R2" s="358"/>
      <c r="S2" s="358"/>
      <c r="T2" s="358"/>
      <c r="U2" s="358"/>
      <c r="V2" s="358"/>
      <c r="AT2" s="199" t="s">
        <v>89</v>
      </c>
    </row>
    <row r="3" spans="1:46" ht="6.95" customHeight="1">
      <c r="B3" s="200"/>
      <c r="C3" s="201"/>
      <c r="D3" s="201"/>
      <c r="E3" s="201"/>
      <c r="F3" s="201"/>
      <c r="G3" s="201"/>
      <c r="H3" s="201"/>
      <c r="I3" s="201"/>
      <c r="J3" s="201"/>
      <c r="K3" s="201"/>
      <c r="L3" s="202"/>
      <c r="AT3" s="199" t="s">
        <v>73</v>
      </c>
    </row>
    <row r="4" spans="1:46" ht="24.95" customHeight="1">
      <c r="B4" s="202"/>
      <c r="D4" s="203" t="s">
        <v>1021</v>
      </c>
      <c r="L4" s="202"/>
      <c r="M4" s="233" t="s">
        <v>9</v>
      </c>
      <c r="AT4" s="199" t="s">
        <v>3</v>
      </c>
    </row>
    <row r="5" spans="1:46" ht="6.95" customHeight="1">
      <c r="B5" s="202"/>
      <c r="L5" s="202"/>
    </row>
    <row r="6" spans="1:46" ht="12" customHeight="1">
      <c r="B6" s="202"/>
      <c r="D6" s="205" t="s">
        <v>14</v>
      </c>
      <c r="L6" s="202"/>
    </row>
    <row r="7" spans="1:46" ht="14.45" customHeight="1">
      <c r="B7" s="202"/>
      <c r="E7" s="380" t="str">
        <f>'Rekapitulácia stavby'!K6</f>
        <v>Zníženie energetickej náročnosti verejnej budovy Obecná knižnica Porúbka</v>
      </c>
      <c r="F7" s="381"/>
      <c r="G7" s="381"/>
      <c r="H7" s="381"/>
      <c r="L7" s="202"/>
    </row>
    <row r="8" spans="1:46" ht="12" customHeight="1">
      <c r="B8" s="202"/>
      <c r="D8" s="205" t="s">
        <v>100</v>
      </c>
      <c r="L8" s="202"/>
    </row>
    <row r="9" spans="1:46" s="193" customFormat="1" ht="14.45" customHeight="1">
      <c r="A9" s="207"/>
      <c r="B9" s="208"/>
      <c r="C9" s="207"/>
      <c r="D9" s="207"/>
      <c r="E9" s="380" t="s">
        <v>101</v>
      </c>
      <c r="F9" s="379"/>
      <c r="G9" s="379"/>
      <c r="H9" s="379"/>
      <c r="I9" s="207"/>
      <c r="J9" s="207"/>
      <c r="K9" s="207"/>
      <c r="L9" s="212"/>
      <c r="S9" s="207"/>
      <c r="T9" s="207"/>
      <c r="U9" s="207"/>
      <c r="V9" s="207"/>
      <c r="W9" s="207"/>
      <c r="X9" s="207"/>
      <c r="Y9" s="207"/>
      <c r="Z9" s="207"/>
      <c r="AA9" s="207"/>
      <c r="AB9" s="207"/>
      <c r="AC9" s="207"/>
      <c r="AD9" s="207"/>
      <c r="AE9" s="207"/>
    </row>
    <row r="10" spans="1:46" s="193" customFormat="1" ht="12" customHeight="1">
      <c r="A10" s="207"/>
      <c r="B10" s="208"/>
      <c r="C10" s="207"/>
      <c r="D10" s="205" t="s">
        <v>102</v>
      </c>
      <c r="E10" s="207"/>
      <c r="F10" s="207"/>
      <c r="G10" s="207"/>
      <c r="H10" s="207"/>
      <c r="I10" s="207"/>
      <c r="J10" s="207"/>
      <c r="K10" s="207"/>
      <c r="L10" s="212"/>
      <c r="S10" s="207"/>
      <c r="T10" s="207"/>
      <c r="U10" s="207"/>
      <c r="V10" s="207"/>
      <c r="W10" s="207"/>
      <c r="X10" s="207"/>
      <c r="Y10" s="207"/>
      <c r="Z10" s="207"/>
      <c r="AA10" s="207"/>
      <c r="AB10" s="207"/>
      <c r="AC10" s="207"/>
      <c r="AD10" s="207"/>
      <c r="AE10" s="207"/>
    </row>
    <row r="11" spans="1:46" s="193" customFormat="1" ht="15.6" customHeight="1">
      <c r="A11" s="207"/>
      <c r="B11" s="208"/>
      <c r="C11" s="207"/>
      <c r="D11" s="207"/>
      <c r="E11" s="333" t="s">
        <v>1067</v>
      </c>
      <c r="F11" s="379"/>
      <c r="G11" s="379"/>
      <c r="H11" s="379"/>
      <c r="I11" s="207"/>
      <c r="J11" s="207"/>
      <c r="K11" s="207"/>
      <c r="L11" s="212"/>
      <c r="S11" s="207"/>
      <c r="T11" s="207"/>
      <c r="U11" s="207"/>
      <c r="V11" s="207"/>
      <c r="W11" s="207"/>
      <c r="X11" s="207"/>
      <c r="Y11" s="207"/>
      <c r="Z11" s="207"/>
      <c r="AA11" s="207"/>
      <c r="AB11" s="207"/>
      <c r="AC11" s="207"/>
      <c r="AD11" s="207"/>
      <c r="AE11" s="207"/>
    </row>
    <row r="12" spans="1:46" s="193" customFormat="1">
      <c r="A12" s="207"/>
      <c r="B12" s="208"/>
      <c r="C12" s="207"/>
      <c r="D12" s="207"/>
      <c r="E12" s="207"/>
      <c r="F12" s="207"/>
      <c r="G12" s="207"/>
      <c r="H12" s="207"/>
      <c r="I12" s="207"/>
      <c r="J12" s="207"/>
      <c r="K12" s="207"/>
      <c r="L12" s="212"/>
      <c r="S12" s="207"/>
      <c r="T12" s="207"/>
      <c r="U12" s="207"/>
      <c r="V12" s="207"/>
      <c r="W12" s="207"/>
      <c r="X12" s="207"/>
      <c r="Y12" s="207"/>
      <c r="Z12" s="207"/>
      <c r="AA12" s="207"/>
      <c r="AB12" s="207"/>
      <c r="AC12" s="207"/>
      <c r="AD12" s="207"/>
      <c r="AE12" s="207"/>
    </row>
    <row r="13" spans="1:46" s="193" customFormat="1" ht="12" customHeight="1">
      <c r="A13" s="207"/>
      <c r="B13" s="208"/>
      <c r="C13" s="207"/>
      <c r="D13" s="205" t="s">
        <v>15</v>
      </c>
      <c r="E13" s="207"/>
      <c r="F13" s="204" t="s">
        <v>1</v>
      </c>
      <c r="G13" s="207"/>
      <c r="H13" s="207"/>
      <c r="I13" s="205" t="s">
        <v>16</v>
      </c>
      <c r="J13" s="204" t="s">
        <v>1</v>
      </c>
      <c r="K13" s="207"/>
      <c r="L13" s="212"/>
      <c r="S13" s="207"/>
      <c r="T13" s="207"/>
      <c r="U13" s="207"/>
      <c r="V13" s="207"/>
      <c r="W13" s="207"/>
      <c r="X13" s="207"/>
      <c r="Y13" s="207"/>
      <c r="Z13" s="207"/>
      <c r="AA13" s="207"/>
      <c r="AB13" s="207"/>
      <c r="AC13" s="207"/>
      <c r="AD13" s="207"/>
      <c r="AE13" s="207"/>
    </row>
    <row r="14" spans="1:46" s="193" customFormat="1" ht="12" customHeight="1">
      <c r="A14" s="207"/>
      <c r="B14" s="208"/>
      <c r="C14" s="207"/>
      <c r="D14" s="205" t="s">
        <v>17</v>
      </c>
      <c r="E14" s="207"/>
      <c r="F14" s="204" t="s">
        <v>18</v>
      </c>
      <c r="G14" s="207"/>
      <c r="H14" s="207"/>
      <c r="I14" s="205" t="s">
        <v>19</v>
      </c>
      <c r="J14" s="221" t="str">
        <f>'Rekapitulácia stavby'!AN8</f>
        <v>Vyplň údaj</v>
      </c>
      <c r="K14" s="207"/>
      <c r="L14" s="212"/>
      <c r="S14" s="207"/>
      <c r="T14" s="207"/>
      <c r="U14" s="207"/>
      <c r="V14" s="207"/>
      <c r="W14" s="207"/>
      <c r="X14" s="207"/>
      <c r="Y14" s="207"/>
      <c r="Z14" s="207"/>
      <c r="AA14" s="207"/>
      <c r="AB14" s="207"/>
      <c r="AC14" s="207"/>
      <c r="AD14" s="207"/>
      <c r="AE14" s="207"/>
    </row>
    <row r="15" spans="1:46" s="193" customFormat="1" ht="10.9" customHeight="1">
      <c r="A15" s="207"/>
      <c r="B15" s="208"/>
      <c r="C15" s="207"/>
      <c r="D15" s="207"/>
      <c r="E15" s="207"/>
      <c r="F15" s="207"/>
      <c r="G15" s="207"/>
      <c r="H15" s="207"/>
      <c r="I15" s="207"/>
      <c r="J15" s="207"/>
      <c r="K15" s="207"/>
      <c r="L15" s="212"/>
      <c r="S15" s="207"/>
      <c r="T15" s="207"/>
      <c r="U15" s="207"/>
      <c r="V15" s="207"/>
      <c r="W15" s="207"/>
      <c r="X15" s="207"/>
      <c r="Y15" s="207"/>
      <c r="Z15" s="207"/>
      <c r="AA15" s="207"/>
      <c r="AB15" s="207"/>
      <c r="AC15" s="207"/>
      <c r="AD15" s="207"/>
      <c r="AE15" s="207"/>
    </row>
    <row r="16" spans="1:46" s="193" customFormat="1" ht="12" customHeight="1">
      <c r="A16" s="207"/>
      <c r="B16" s="208"/>
      <c r="C16" s="207"/>
      <c r="D16" s="205" t="s">
        <v>20</v>
      </c>
      <c r="E16" s="207"/>
      <c r="F16" s="207"/>
      <c r="G16" s="207"/>
      <c r="H16" s="207"/>
      <c r="I16" s="205" t="s">
        <v>21</v>
      </c>
      <c r="J16" s="204" t="str">
        <f>IF('Rekapitulácia stavby'!AN10="","",'Rekapitulácia stavby'!AN10)</f>
        <v/>
      </c>
      <c r="K16" s="207"/>
      <c r="L16" s="212"/>
      <c r="S16" s="207"/>
      <c r="T16" s="207"/>
      <c r="U16" s="207"/>
      <c r="V16" s="207"/>
      <c r="W16" s="207"/>
      <c r="X16" s="207"/>
      <c r="Y16" s="207"/>
      <c r="Z16" s="207"/>
      <c r="AA16" s="207"/>
      <c r="AB16" s="207"/>
      <c r="AC16" s="207"/>
      <c r="AD16" s="207"/>
      <c r="AE16" s="207"/>
    </row>
    <row r="17" spans="1:31" s="193" customFormat="1" ht="18" customHeight="1">
      <c r="A17" s="207"/>
      <c r="B17" s="208"/>
      <c r="C17" s="207"/>
      <c r="D17" s="207"/>
      <c r="E17" s="204" t="str">
        <f>IF('Rekapitulácia stavby'!E11="","",'Rekapitulácia stavby'!E11)</f>
        <v xml:space="preserve"> </v>
      </c>
      <c r="F17" s="207"/>
      <c r="G17" s="207"/>
      <c r="H17" s="207"/>
      <c r="I17" s="205" t="s">
        <v>23</v>
      </c>
      <c r="J17" s="204" t="str">
        <f>IF('Rekapitulácia stavby'!AN11="","",'Rekapitulácia stavby'!AN11)</f>
        <v/>
      </c>
      <c r="K17" s="207"/>
      <c r="L17" s="212"/>
      <c r="S17" s="207"/>
      <c r="T17" s="207"/>
      <c r="U17" s="207"/>
      <c r="V17" s="207"/>
      <c r="W17" s="207"/>
      <c r="X17" s="207"/>
      <c r="Y17" s="207"/>
      <c r="Z17" s="207"/>
      <c r="AA17" s="207"/>
      <c r="AB17" s="207"/>
      <c r="AC17" s="207"/>
      <c r="AD17" s="207"/>
      <c r="AE17" s="207"/>
    </row>
    <row r="18" spans="1:31" s="193" customFormat="1" ht="6.95" customHeight="1">
      <c r="A18" s="207"/>
      <c r="B18" s="208"/>
      <c r="C18" s="207"/>
      <c r="D18" s="207"/>
      <c r="E18" s="207"/>
      <c r="F18" s="207"/>
      <c r="G18" s="207"/>
      <c r="H18" s="207"/>
      <c r="I18" s="207"/>
      <c r="J18" s="207"/>
      <c r="K18" s="207"/>
      <c r="L18" s="212"/>
      <c r="S18" s="207"/>
      <c r="T18" s="207"/>
      <c r="U18" s="207"/>
      <c r="V18" s="207"/>
      <c r="W18" s="207"/>
      <c r="X18" s="207"/>
      <c r="Y18" s="207"/>
      <c r="Z18" s="207"/>
      <c r="AA18" s="207"/>
      <c r="AB18" s="207"/>
      <c r="AC18" s="207"/>
      <c r="AD18" s="207"/>
      <c r="AE18" s="207"/>
    </row>
    <row r="19" spans="1:31" s="193" customFormat="1" ht="12" customHeight="1">
      <c r="A19" s="207"/>
      <c r="B19" s="208"/>
      <c r="C19" s="207"/>
      <c r="D19" s="205" t="s">
        <v>24</v>
      </c>
      <c r="E19" s="207"/>
      <c r="F19" s="207"/>
      <c r="G19" s="207"/>
      <c r="H19" s="207"/>
      <c r="I19" s="205" t="s">
        <v>21</v>
      </c>
      <c r="J19" s="191" t="str">
        <f>'Rekapitulácia stavby'!AN13</f>
        <v>Vyplň údaj</v>
      </c>
      <c r="K19" s="207"/>
      <c r="L19" s="212"/>
      <c r="S19" s="207"/>
      <c r="T19" s="207"/>
      <c r="U19" s="207"/>
      <c r="V19" s="207"/>
      <c r="W19" s="207"/>
      <c r="X19" s="207"/>
      <c r="Y19" s="207"/>
      <c r="Z19" s="207"/>
      <c r="AA19" s="207"/>
      <c r="AB19" s="207"/>
      <c r="AC19" s="207"/>
      <c r="AD19" s="207"/>
      <c r="AE19" s="207"/>
    </row>
    <row r="20" spans="1:31" s="193" customFormat="1" ht="18" customHeight="1">
      <c r="A20" s="207"/>
      <c r="B20" s="208"/>
      <c r="C20" s="207"/>
      <c r="D20" s="207"/>
      <c r="E20" s="382" t="str">
        <f>'Rekapitulácia stavby'!E14</f>
        <v>Vyplň údaj</v>
      </c>
      <c r="F20" s="357"/>
      <c r="G20" s="357"/>
      <c r="H20" s="357"/>
      <c r="I20" s="205" t="s">
        <v>23</v>
      </c>
      <c r="J20" s="191" t="str">
        <f>'Rekapitulácia stavby'!AN14</f>
        <v>Vyplň údaj</v>
      </c>
      <c r="K20" s="207"/>
      <c r="L20" s="212"/>
      <c r="S20" s="207"/>
      <c r="T20" s="207"/>
      <c r="U20" s="207"/>
      <c r="V20" s="207"/>
      <c r="W20" s="207"/>
      <c r="X20" s="207"/>
      <c r="Y20" s="207"/>
      <c r="Z20" s="207"/>
      <c r="AA20" s="207"/>
      <c r="AB20" s="207"/>
      <c r="AC20" s="207"/>
      <c r="AD20" s="207"/>
      <c r="AE20" s="207"/>
    </row>
    <row r="21" spans="1:31" s="193" customFormat="1" ht="6.95" customHeight="1">
      <c r="A21" s="207"/>
      <c r="B21" s="208"/>
      <c r="C21" s="207"/>
      <c r="D21" s="207"/>
      <c r="E21" s="207"/>
      <c r="F21" s="207"/>
      <c r="G21" s="207"/>
      <c r="H21" s="207"/>
      <c r="I21" s="207"/>
      <c r="J21" s="207"/>
      <c r="K21" s="207"/>
      <c r="L21" s="212"/>
      <c r="S21" s="207"/>
      <c r="T21" s="207"/>
      <c r="U21" s="207"/>
      <c r="V21" s="207"/>
      <c r="W21" s="207"/>
      <c r="X21" s="207"/>
      <c r="Y21" s="207"/>
      <c r="Z21" s="207"/>
      <c r="AA21" s="207"/>
      <c r="AB21" s="207"/>
      <c r="AC21" s="207"/>
      <c r="AD21" s="207"/>
      <c r="AE21" s="207"/>
    </row>
    <row r="22" spans="1:31" s="193" customFormat="1" ht="12" customHeight="1">
      <c r="A22" s="207"/>
      <c r="B22" s="208"/>
      <c r="C22" s="207"/>
      <c r="D22" s="205" t="s">
        <v>26</v>
      </c>
      <c r="E22" s="207"/>
      <c r="F22" s="207"/>
      <c r="G22" s="207"/>
      <c r="H22" s="207"/>
      <c r="I22" s="205" t="s">
        <v>21</v>
      </c>
      <c r="J22" s="204" t="str">
        <f>IF('Rekapitulácia stavby'!AN16="","",'Rekapitulácia stavby'!AN16)</f>
        <v/>
      </c>
      <c r="K22" s="207"/>
      <c r="L22" s="212"/>
      <c r="S22" s="207"/>
      <c r="T22" s="207"/>
      <c r="U22" s="207"/>
      <c r="V22" s="207"/>
      <c r="W22" s="207"/>
      <c r="X22" s="207"/>
      <c r="Y22" s="207"/>
      <c r="Z22" s="207"/>
      <c r="AA22" s="207"/>
      <c r="AB22" s="207"/>
      <c r="AC22" s="207"/>
      <c r="AD22" s="207"/>
      <c r="AE22" s="207"/>
    </row>
    <row r="23" spans="1:31" s="193" customFormat="1" ht="18" customHeight="1">
      <c r="A23" s="207"/>
      <c r="B23" s="208"/>
      <c r="C23" s="207"/>
      <c r="D23" s="207"/>
      <c r="E23" s="204" t="str">
        <f>IF('Rekapitulácia stavby'!E17="","",'Rekapitulácia stavby'!E17)</f>
        <v xml:space="preserve"> </v>
      </c>
      <c r="F23" s="207"/>
      <c r="G23" s="207"/>
      <c r="H23" s="207"/>
      <c r="I23" s="205" t="s">
        <v>23</v>
      </c>
      <c r="J23" s="204" t="str">
        <f>IF('Rekapitulácia stavby'!AN17="","",'Rekapitulácia stavby'!AN17)</f>
        <v/>
      </c>
      <c r="K23" s="207"/>
      <c r="L23" s="212"/>
      <c r="S23" s="207"/>
      <c r="T23" s="207"/>
      <c r="U23" s="207"/>
      <c r="V23" s="207"/>
      <c r="W23" s="207"/>
      <c r="X23" s="207"/>
      <c r="Y23" s="207"/>
      <c r="Z23" s="207"/>
      <c r="AA23" s="207"/>
      <c r="AB23" s="207"/>
      <c r="AC23" s="207"/>
      <c r="AD23" s="207"/>
      <c r="AE23" s="207"/>
    </row>
    <row r="24" spans="1:31" s="193" customFormat="1" ht="6.95" customHeight="1">
      <c r="A24" s="207"/>
      <c r="B24" s="208"/>
      <c r="C24" s="207"/>
      <c r="D24" s="207"/>
      <c r="E24" s="207"/>
      <c r="F24" s="207"/>
      <c r="G24" s="207"/>
      <c r="H24" s="207"/>
      <c r="I24" s="207"/>
      <c r="J24" s="207"/>
      <c r="K24" s="207"/>
      <c r="L24" s="212"/>
      <c r="S24" s="207"/>
      <c r="T24" s="207"/>
      <c r="U24" s="207"/>
      <c r="V24" s="207"/>
      <c r="W24" s="207"/>
      <c r="X24" s="207"/>
      <c r="Y24" s="207"/>
      <c r="Z24" s="207"/>
      <c r="AA24" s="207"/>
      <c r="AB24" s="207"/>
      <c r="AC24" s="207"/>
      <c r="AD24" s="207"/>
      <c r="AE24" s="207"/>
    </row>
    <row r="25" spans="1:31" s="193" customFormat="1" ht="12" customHeight="1">
      <c r="A25" s="207"/>
      <c r="B25" s="208"/>
      <c r="C25" s="207"/>
      <c r="D25" s="205" t="s">
        <v>28</v>
      </c>
      <c r="E25" s="207"/>
      <c r="F25" s="207"/>
      <c r="G25" s="207"/>
      <c r="H25" s="207"/>
      <c r="I25" s="205" t="s">
        <v>21</v>
      </c>
      <c r="J25" s="204" t="s">
        <v>1</v>
      </c>
      <c r="K25" s="207"/>
      <c r="L25" s="212"/>
      <c r="S25" s="207"/>
      <c r="T25" s="207"/>
      <c r="U25" s="207"/>
      <c r="V25" s="207"/>
      <c r="W25" s="207"/>
      <c r="X25" s="207"/>
      <c r="Y25" s="207"/>
      <c r="Z25" s="207"/>
      <c r="AA25" s="207"/>
      <c r="AB25" s="207"/>
      <c r="AC25" s="207"/>
      <c r="AD25" s="207"/>
      <c r="AE25" s="207"/>
    </row>
    <row r="26" spans="1:31" s="193" customFormat="1" ht="18" customHeight="1">
      <c r="A26" s="207"/>
      <c r="B26" s="208"/>
      <c r="C26" s="207"/>
      <c r="D26" s="207"/>
      <c r="E26" s="204"/>
      <c r="F26" s="207"/>
      <c r="G26" s="207"/>
      <c r="H26" s="207"/>
      <c r="I26" s="205" t="s">
        <v>23</v>
      </c>
      <c r="J26" s="204" t="s">
        <v>1</v>
      </c>
      <c r="K26" s="207"/>
      <c r="L26" s="212"/>
      <c r="S26" s="207"/>
      <c r="T26" s="207"/>
      <c r="U26" s="207"/>
      <c r="V26" s="207"/>
      <c r="W26" s="207"/>
      <c r="X26" s="207"/>
      <c r="Y26" s="207"/>
      <c r="Z26" s="207"/>
      <c r="AA26" s="207"/>
      <c r="AB26" s="207"/>
      <c r="AC26" s="207"/>
      <c r="AD26" s="207"/>
      <c r="AE26" s="207"/>
    </row>
    <row r="27" spans="1:31" s="193" customFormat="1" ht="6.95" customHeight="1">
      <c r="A27" s="207"/>
      <c r="B27" s="208"/>
      <c r="C27" s="207"/>
      <c r="D27" s="207"/>
      <c r="E27" s="207"/>
      <c r="F27" s="207"/>
      <c r="G27" s="207"/>
      <c r="H27" s="207"/>
      <c r="I27" s="207"/>
      <c r="J27" s="207"/>
      <c r="K27" s="207"/>
      <c r="L27" s="212"/>
      <c r="S27" s="207"/>
      <c r="T27" s="207"/>
      <c r="U27" s="207"/>
      <c r="V27" s="207"/>
      <c r="W27" s="207"/>
      <c r="X27" s="207"/>
      <c r="Y27" s="207"/>
      <c r="Z27" s="207"/>
      <c r="AA27" s="207"/>
      <c r="AB27" s="207"/>
      <c r="AC27" s="207"/>
      <c r="AD27" s="207"/>
      <c r="AE27" s="207"/>
    </row>
    <row r="28" spans="1:31" s="193" customFormat="1" ht="12" customHeight="1">
      <c r="A28" s="207"/>
      <c r="B28" s="208"/>
      <c r="C28" s="207"/>
      <c r="D28" s="205" t="s">
        <v>29</v>
      </c>
      <c r="E28" s="207"/>
      <c r="F28" s="207"/>
      <c r="G28" s="207"/>
      <c r="H28" s="207"/>
      <c r="I28" s="207"/>
      <c r="J28" s="207"/>
      <c r="K28" s="207"/>
      <c r="L28" s="212"/>
      <c r="S28" s="207"/>
      <c r="T28" s="207"/>
      <c r="U28" s="207"/>
      <c r="V28" s="207"/>
      <c r="W28" s="207"/>
      <c r="X28" s="207"/>
      <c r="Y28" s="207"/>
      <c r="Z28" s="207"/>
      <c r="AA28" s="207"/>
      <c r="AB28" s="207"/>
      <c r="AC28" s="207"/>
      <c r="AD28" s="207"/>
      <c r="AE28" s="207"/>
    </row>
    <row r="29" spans="1:31" s="194" customFormat="1" ht="14.45" customHeight="1">
      <c r="A29" s="234"/>
      <c r="B29" s="235"/>
      <c r="C29" s="234"/>
      <c r="D29" s="234"/>
      <c r="E29" s="376" t="s">
        <v>1</v>
      </c>
      <c r="F29" s="376"/>
      <c r="G29" s="376"/>
      <c r="H29" s="376"/>
      <c r="I29" s="234"/>
      <c r="J29" s="234"/>
      <c r="K29" s="234"/>
      <c r="L29" s="236"/>
      <c r="S29" s="234"/>
      <c r="T29" s="234"/>
      <c r="U29" s="234"/>
      <c r="V29" s="234"/>
      <c r="W29" s="234"/>
      <c r="X29" s="234"/>
      <c r="Y29" s="234"/>
      <c r="Z29" s="234"/>
      <c r="AA29" s="234"/>
      <c r="AB29" s="234"/>
      <c r="AC29" s="234"/>
      <c r="AD29" s="234"/>
      <c r="AE29" s="234"/>
    </row>
    <row r="30" spans="1:31" s="193" customFormat="1" ht="6.95" customHeight="1">
      <c r="A30" s="207"/>
      <c r="B30" s="208"/>
      <c r="C30" s="207"/>
      <c r="D30" s="207"/>
      <c r="E30" s="207"/>
      <c r="F30" s="207"/>
      <c r="G30" s="207"/>
      <c r="H30" s="207"/>
      <c r="I30" s="207"/>
      <c r="J30" s="207"/>
      <c r="K30" s="207"/>
      <c r="L30" s="212"/>
      <c r="S30" s="207"/>
      <c r="T30" s="207"/>
      <c r="U30" s="207"/>
      <c r="V30" s="207"/>
      <c r="W30" s="207"/>
      <c r="X30" s="207"/>
      <c r="Y30" s="207"/>
      <c r="Z30" s="207"/>
      <c r="AA30" s="207"/>
      <c r="AB30" s="207"/>
      <c r="AC30" s="207"/>
      <c r="AD30" s="207"/>
      <c r="AE30" s="207"/>
    </row>
    <row r="31" spans="1:31" s="193" customFormat="1" ht="6.95" customHeight="1">
      <c r="A31" s="207"/>
      <c r="B31" s="208"/>
      <c r="C31" s="207"/>
      <c r="D31" s="229"/>
      <c r="E31" s="229"/>
      <c r="F31" s="229"/>
      <c r="G31" s="229"/>
      <c r="H31" s="229"/>
      <c r="I31" s="229"/>
      <c r="J31" s="229"/>
      <c r="K31" s="229"/>
      <c r="L31" s="212"/>
      <c r="S31" s="207"/>
      <c r="T31" s="207"/>
      <c r="U31" s="207"/>
      <c r="V31" s="207"/>
      <c r="W31" s="207"/>
      <c r="X31" s="207"/>
      <c r="Y31" s="207"/>
      <c r="Z31" s="207"/>
      <c r="AA31" s="207"/>
      <c r="AB31" s="207"/>
      <c r="AC31" s="207"/>
      <c r="AD31" s="207"/>
      <c r="AE31" s="207"/>
    </row>
    <row r="32" spans="1:31" s="193" customFormat="1" ht="25.35" customHeight="1">
      <c r="A32" s="207"/>
      <c r="B32" s="208"/>
      <c r="C32" s="207"/>
      <c r="D32" s="237" t="s">
        <v>33</v>
      </c>
      <c r="E32" s="207"/>
      <c r="F32" s="207"/>
      <c r="G32" s="207"/>
      <c r="H32" s="207"/>
      <c r="I32" s="207"/>
      <c r="J32" s="231">
        <f>ROUND(J123, 2)</f>
        <v>0</v>
      </c>
      <c r="K32" s="207"/>
      <c r="L32" s="212"/>
      <c r="S32" s="207"/>
      <c r="T32" s="207"/>
      <c r="U32" s="207"/>
      <c r="V32" s="207"/>
      <c r="W32" s="207"/>
      <c r="X32" s="207"/>
      <c r="Y32" s="207"/>
      <c r="Z32" s="207"/>
      <c r="AA32" s="207"/>
      <c r="AB32" s="207"/>
      <c r="AC32" s="207"/>
      <c r="AD32" s="207"/>
      <c r="AE32" s="207"/>
    </row>
    <row r="33" spans="1:31" s="193" customFormat="1" ht="6.95" customHeight="1">
      <c r="A33" s="207"/>
      <c r="B33" s="208"/>
      <c r="C33" s="207"/>
      <c r="D33" s="229"/>
      <c r="E33" s="229"/>
      <c r="F33" s="229"/>
      <c r="G33" s="229"/>
      <c r="H33" s="229"/>
      <c r="I33" s="229"/>
      <c r="J33" s="229"/>
      <c r="K33" s="229"/>
      <c r="L33" s="212"/>
      <c r="S33" s="207"/>
      <c r="T33" s="207"/>
      <c r="U33" s="207"/>
      <c r="V33" s="207"/>
      <c r="W33" s="207"/>
      <c r="X33" s="207"/>
      <c r="Y33" s="207"/>
      <c r="Z33" s="207"/>
      <c r="AA33" s="207"/>
      <c r="AB33" s="207"/>
      <c r="AC33" s="207"/>
      <c r="AD33" s="207"/>
      <c r="AE33" s="207"/>
    </row>
    <row r="34" spans="1:31" s="193" customFormat="1" ht="14.45" customHeight="1">
      <c r="A34" s="207"/>
      <c r="B34" s="208"/>
      <c r="C34" s="207"/>
      <c r="D34" s="207"/>
      <c r="E34" s="207"/>
      <c r="F34" s="210" t="s">
        <v>35</v>
      </c>
      <c r="G34" s="207"/>
      <c r="H34" s="207"/>
      <c r="I34" s="210" t="s">
        <v>34</v>
      </c>
      <c r="J34" s="210" t="s">
        <v>36</v>
      </c>
      <c r="K34" s="207"/>
      <c r="L34" s="212"/>
      <c r="S34" s="207"/>
      <c r="T34" s="207"/>
      <c r="U34" s="207"/>
      <c r="V34" s="207"/>
      <c r="W34" s="207"/>
      <c r="X34" s="207"/>
      <c r="Y34" s="207"/>
      <c r="Z34" s="207"/>
      <c r="AA34" s="207"/>
      <c r="AB34" s="207"/>
      <c r="AC34" s="207"/>
      <c r="AD34" s="207"/>
      <c r="AE34" s="207"/>
    </row>
    <row r="35" spans="1:31" s="193" customFormat="1" ht="14.45" customHeight="1">
      <c r="A35" s="207"/>
      <c r="B35" s="208"/>
      <c r="C35" s="207"/>
      <c r="D35" s="238" t="s">
        <v>37</v>
      </c>
      <c r="E35" s="211" t="s">
        <v>38</v>
      </c>
      <c r="F35" s="239">
        <f>ROUND((SUM(BE123:BE166)),  2)</f>
        <v>0</v>
      </c>
      <c r="G35" s="240"/>
      <c r="H35" s="240"/>
      <c r="I35" s="241">
        <v>0.2</v>
      </c>
      <c r="J35" s="239">
        <f>ROUND(((SUM(BE123:BE166))*I35),  2)</f>
        <v>0</v>
      </c>
      <c r="K35" s="207"/>
      <c r="L35" s="212"/>
      <c r="S35" s="207"/>
      <c r="T35" s="207"/>
      <c r="U35" s="207"/>
      <c r="V35" s="207"/>
      <c r="W35" s="207"/>
      <c r="X35" s="207"/>
      <c r="Y35" s="207"/>
      <c r="Z35" s="207"/>
      <c r="AA35" s="207"/>
      <c r="AB35" s="207"/>
      <c r="AC35" s="207"/>
      <c r="AD35" s="207"/>
      <c r="AE35" s="207"/>
    </row>
    <row r="36" spans="1:31" s="193" customFormat="1" ht="14.45" customHeight="1">
      <c r="A36" s="207"/>
      <c r="B36" s="208"/>
      <c r="C36" s="207"/>
      <c r="D36" s="207"/>
      <c r="E36" s="211" t="s">
        <v>39</v>
      </c>
      <c r="F36" s="239">
        <f>ROUND((SUM(BF123:BF166)),  2)</f>
        <v>0</v>
      </c>
      <c r="G36" s="240"/>
      <c r="H36" s="240"/>
      <c r="I36" s="241">
        <v>0.2</v>
      </c>
      <c r="J36" s="239">
        <f>ROUND(((SUM(BF123:BF166))*I36),  2)</f>
        <v>0</v>
      </c>
      <c r="K36" s="207"/>
      <c r="L36" s="212"/>
      <c r="S36" s="207"/>
      <c r="T36" s="207"/>
      <c r="U36" s="207"/>
      <c r="V36" s="207"/>
      <c r="W36" s="207"/>
      <c r="X36" s="207"/>
      <c r="Y36" s="207"/>
      <c r="Z36" s="207"/>
      <c r="AA36" s="207"/>
      <c r="AB36" s="207"/>
      <c r="AC36" s="207"/>
      <c r="AD36" s="207"/>
      <c r="AE36" s="207"/>
    </row>
    <row r="37" spans="1:31" s="193" customFormat="1" ht="14.45" hidden="1" customHeight="1">
      <c r="A37" s="207"/>
      <c r="B37" s="208"/>
      <c r="C37" s="207"/>
      <c r="D37" s="207"/>
      <c r="E37" s="205" t="s">
        <v>40</v>
      </c>
      <c r="F37" s="242">
        <f>ROUND((SUM(BG123:BG166)),  2)</f>
        <v>0</v>
      </c>
      <c r="G37" s="207"/>
      <c r="H37" s="207"/>
      <c r="I37" s="243">
        <v>0.2</v>
      </c>
      <c r="J37" s="242">
        <f>0</f>
        <v>0</v>
      </c>
      <c r="K37" s="207"/>
      <c r="L37" s="212"/>
      <c r="S37" s="207"/>
      <c r="T37" s="207"/>
      <c r="U37" s="207"/>
      <c r="V37" s="207"/>
      <c r="W37" s="207"/>
      <c r="X37" s="207"/>
      <c r="Y37" s="207"/>
      <c r="Z37" s="207"/>
      <c r="AA37" s="207"/>
      <c r="AB37" s="207"/>
      <c r="AC37" s="207"/>
      <c r="AD37" s="207"/>
      <c r="AE37" s="207"/>
    </row>
    <row r="38" spans="1:31" s="193" customFormat="1" ht="14.45" hidden="1" customHeight="1">
      <c r="A38" s="207"/>
      <c r="B38" s="208"/>
      <c r="C38" s="207"/>
      <c r="D38" s="207"/>
      <c r="E38" s="205" t="s">
        <v>41</v>
      </c>
      <c r="F38" s="242">
        <f>ROUND((SUM(BH123:BH166)),  2)</f>
        <v>0</v>
      </c>
      <c r="G38" s="207"/>
      <c r="H38" s="207"/>
      <c r="I38" s="243">
        <v>0.2</v>
      </c>
      <c r="J38" s="242">
        <f>0</f>
        <v>0</v>
      </c>
      <c r="K38" s="207"/>
      <c r="L38" s="212"/>
      <c r="S38" s="207"/>
      <c r="T38" s="207"/>
      <c r="U38" s="207"/>
      <c r="V38" s="207"/>
      <c r="W38" s="207"/>
      <c r="X38" s="207"/>
      <c r="Y38" s="207"/>
      <c r="Z38" s="207"/>
      <c r="AA38" s="207"/>
      <c r="AB38" s="207"/>
      <c r="AC38" s="207"/>
      <c r="AD38" s="207"/>
      <c r="AE38" s="207"/>
    </row>
    <row r="39" spans="1:31" s="193" customFormat="1" ht="14.45" hidden="1" customHeight="1">
      <c r="A39" s="207"/>
      <c r="B39" s="208"/>
      <c r="C39" s="207"/>
      <c r="D39" s="207"/>
      <c r="E39" s="211" t="s">
        <v>42</v>
      </c>
      <c r="F39" s="239">
        <f>ROUND((SUM(BI123:BI166)),  2)</f>
        <v>0</v>
      </c>
      <c r="G39" s="240"/>
      <c r="H39" s="240"/>
      <c r="I39" s="241">
        <v>0</v>
      </c>
      <c r="J39" s="239">
        <f>0</f>
        <v>0</v>
      </c>
      <c r="K39" s="207"/>
      <c r="L39" s="212"/>
      <c r="S39" s="207"/>
      <c r="T39" s="207"/>
      <c r="U39" s="207"/>
      <c r="V39" s="207"/>
      <c r="W39" s="207"/>
      <c r="X39" s="207"/>
      <c r="Y39" s="207"/>
      <c r="Z39" s="207"/>
      <c r="AA39" s="207"/>
      <c r="AB39" s="207"/>
      <c r="AC39" s="207"/>
      <c r="AD39" s="207"/>
      <c r="AE39" s="207"/>
    </row>
    <row r="40" spans="1:31" s="193" customFormat="1" ht="6.95" customHeight="1">
      <c r="A40" s="207"/>
      <c r="B40" s="208"/>
      <c r="C40" s="207"/>
      <c r="D40" s="207"/>
      <c r="E40" s="207"/>
      <c r="F40" s="207"/>
      <c r="G40" s="207"/>
      <c r="H40" s="207"/>
      <c r="I40" s="207"/>
      <c r="J40" s="207"/>
      <c r="K40" s="207"/>
      <c r="L40" s="212"/>
      <c r="S40" s="207"/>
      <c r="T40" s="207"/>
      <c r="U40" s="207"/>
      <c r="V40" s="207"/>
      <c r="W40" s="207"/>
      <c r="X40" s="207"/>
      <c r="Y40" s="207"/>
      <c r="Z40" s="207"/>
      <c r="AA40" s="207"/>
      <c r="AB40" s="207"/>
      <c r="AC40" s="207"/>
      <c r="AD40" s="207"/>
      <c r="AE40" s="207"/>
    </row>
    <row r="41" spans="1:31" s="193" customFormat="1" ht="25.35" customHeight="1">
      <c r="A41" s="207"/>
      <c r="B41" s="208"/>
      <c r="C41" s="232"/>
      <c r="D41" s="244" t="s">
        <v>43</v>
      </c>
      <c r="E41" s="224"/>
      <c r="F41" s="224"/>
      <c r="G41" s="245" t="s">
        <v>44</v>
      </c>
      <c r="H41" s="246" t="s">
        <v>45</v>
      </c>
      <c r="I41" s="224"/>
      <c r="J41" s="247">
        <f>SUM(J32:J39)</f>
        <v>0</v>
      </c>
      <c r="K41" s="248"/>
      <c r="L41" s="212"/>
      <c r="S41" s="207"/>
      <c r="T41" s="207"/>
      <c r="U41" s="207"/>
      <c r="V41" s="207"/>
      <c r="W41" s="207"/>
      <c r="X41" s="207"/>
      <c r="Y41" s="207"/>
      <c r="Z41" s="207"/>
      <c r="AA41" s="207"/>
      <c r="AB41" s="207"/>
      <c r="AC41" s="207"/>
      <c r="AD41" s="207"/>
      <c r="AE41" s="207"/>
    </row>
    <row r="42" spans="1:31" s="193" customFormat="1" ht="14.45" customHeight="1">
      <c r="A42" s="207"/>
      <c r="B42" s="208"/>
      <c r="C42" s="207"/>
      <c r="D42" s="207"/>
      <c r="E42" s="207"/>
      <c r="F42" s="207"/>
      <c r="G42" s="207"/>
      <c r="H42" s="207"/>
      <c r="I42" s="207"/>
      <c r="J42" s="207"/>
      <c r="K42" s="207"/>
      <c r="L42" s="212"/>
      <c r="S42" s="207"/>
      <c r="T42" s="207"/>
      <c r="U42" s="207"/>
      <c r="V42" s="207"/>
      <c r="W42" s="207"/>
      <c r="X42" s="207"/>
      <c r="Y42" s="207"/>
      <c r="Z42" s="207"/>
      <c r="AA42" s="207"/>
      <c r="AB42" s="207"/>
      <c r="AC42" s="207"/>
      <c r="AD42" s="207"/>
      <c r="AE42" s="207"/>
    </row>
    <row r="43" spans="1:31" ht="14.45" customHeight="1">
      <c r="B43" s="202"/>
      <c r="L43" s="202"/>
    </row>
    <row r="44" spans="1:31" ht="14.45" customHeight="1">
      <c r="B44" s="202"/>
      <c r="L44" s="202"/>
    </row>
    <row r="45" spans="1:31" ht="14.45" customHeight="1">
      <c r="B45" s="202"/>
      <c r="L45" s="202"/>
    </row>
    <row r="46" spans="1:31" ht="14.45" customHeight="1">
      <c r="B46" s="202"/>
      <c r="L46" s="202"/>
    </row>
    <row r="47" spans="1:31" ht="14.45" customHeight="1">
      <c r="B47" s="202"/>
      <c r="L47" s="202"/>
    </row>
    <row r="48" spans="1:31" ht="14.45" customHeight="1">
      <c r="B48" s="202"/>
      <c r="L48" s="202"/>
    </row>
    <row r="49" spans="1:31" ht="14.45" customHeight="1">
      <c r="B49" s="202"/>
      <c r="L49" s="202"/>
    </row>
    <row r="50" spans="1:31" s="193" customFormat="1" ht="14.45" customHeight="1">
      <c r="B50" s="212"/>
      <c r="D50" s="213" t="s">
        <v>46</v>
      </c>
      <c r="E50" s="214"/>
      <c r="F50" s="214"/>
      <c r="G50" s="213" t="s">
        <v>47</v>
      </c>
      <c r="H50" s="214"/>
      <c r="I50" s="214"/>
      <c r="J50" s="214"/>
      <c r="K50" s="214"/>
      <c r="L50" s="212"/>
    </row>
    <row r="51" spans="1:31">
      <c r="B51" s="202"/>
      <c r="L51" s="202"/>
    </row>
    <row r="52" spans="1:31">
      <c r="B52" s="202"/>
      <c r="L52" s="202"/>
    </row>
    <row r="53" spans="1:31">
      <c r="B53" s="202"/>
      <c r="L53" s="202"/>
    </row>
    <row r="54" spans="1:31">
      <c r="B54" s="202"/>
      <c r="L54" s="202"/>
    </row>
    <row r="55" spans="1:31">
      <c r="B55" s="202"/>
      <c r="L55" s="202"/>
    </row>
    <row r="56" spans="1:31">
      <c r="B56" s="202"/>
      <c r="L56" s="202"/>
    </row>
    <row r="57" spans="1:31">
      <c r="B57" s="202"/>
      <c r="L57" s="202"/>
    </row>
    <row r="58" spans="1:31">
      <c r="B58" s="202"/>
      <c r="L58" s="202"/>
    </row>
    <row r="59" spans="1:31">
      <c r="B59" s="202"/>
      <c r="L59" s="202"/>
    </row>
    <row r="60" spans="1:31">
      <c r="B60" s="202"/>
      <c r="L60" s="202"/>
    </row>
    <row r="61" spans="1:31" s="193" customFormat="1" ht="12.75">
      <c r="A61" s="207"/>
      <c r="B61" s="208"/>
      <c r="C61" s="207"/>
      <c r="D61" s="215" t="s">
        <v>48</v>
      </c>
      <c r="E61" s="209"/>
      <c r="F61" s="249" t="s">
        <v>49</v>
      </c>
      <c r="G61" s="215" t="s">
        <v>48</v>
      </c>
      <c r="H61" s="209"/>
      <c r="I61" s="209"/>
      <c r="J61" s="250" t="s">
        <v>49</v>
      </c>
      <c r="K61" s="209"/>
      <c r="L61" s="212"/>
      <c r="S61" s="207"/>
      <c r="T61" s="207"/>
      <c r="U61" s="207"/>
      <c r="V61" s="207"/>
      <c r="W61" s="207"/>
      <c r="X61" s="207"/>
      <c r="Y61" s="207"/>
      <c r="Z61" s="207"/>
      <c r="AA61" s="207"/>
      <c r="AB61" s="207"/>
      <c r="AC61" s="207"/>
      <c r="AD61" s="207"/>
      <c r="AE61" s="207"/>
    </row>
    <row r="62" spans="1:31">
      <c r="B62" s="202"/>
      <c r="L62" s="202"/>
    </row>
    <row r="63" spans="1:31">
      <c r="B63" s="202"/>
      <c r="L63" s="202"/>
    </row>
    <row r="64" spans="1:31">
      <c r="B64" s="202"/>
      <c r="L64" s="202"/>
    </row>
    <row r="65" spans="1:31" s="193" customFormat="1" ht="12.75">
      <c r="A65" s="207"/>
      <c r="B65" s="208"/>
      <c r="C65" s="207"/>
      <c r="D65" s="213" t="s">
        <v>50</v>
      </c>
      <c r="E65" s="216"/>
      <c r="F65" s="216"/>
      <c r="G65" s="213" t="s">
        <v>51</v>
      </c>
      <c r="H65" s="216"/>
      <c r="I65" s="216"/>
      <c r="J65" s="216"/>
      <c r="K65" s="216"/>
      <c r="L65" s="212"/>
      <c r="S65" s="207"/>
      <c r="T65" s="207"/>
      <c r="U65" s="207"/>
      <c r="V65" s="207"/>
      <c r="W65" s="207"/>
      <c r="X65" s="207"/>
      <c r="Y65" s="207"/>
      <c r="Z65" s="207"/>
      <c r="AA65" s="207"/>
      <c r="AB65" s="207"/>
      <c r="AC65" s="207"/>
      <c r="AD65" s="207"/>
      <c r="AE65" s="207"/>
    </row>
    <row r="66" spans="1:31">
      <c r="B66" s="202"/>
      <c r="L66" s="202"/>
    </row>
    <row r="67" spans="1:31">
      <c r="B67" s="202"/>
      <c r="L67" s="202"/>
    </row>
    <row r="68" spans="1:31">
      <c r="B68" s="202"/>
      <c r="L68" s="202"/>
    </row>
    <row r="69" spans="1:31">
      <c r="B69" s="202"/>
      <c r="L69" s="202"/>
    </row>
    <row r="70" spans="1:31">
      <c r="B70" s="202"/>
      <c r="L70" s="202"/>
    </row>
    <row r="71" spans="1:31">
      <c r="B71" s="202"/>
      <c r="L71" s="202"/>
    </row>
    <row r="72" spans="1:31">
      <c r="B72" s="202"/>
      <c r="L72" s="202"/>
    </row>
    <row r="73" spans="1:31">
      <c r="B73" s="202"/>
      <c r="L73" s="202"/>
    </row>
    <row r="74" spans="1:31">
      <c r="B74" s="202"/>
      <c r="L74" s="202"/>
    </row>
    <row r="75" spans="1:31">
      <c r="B75" s="202"/>
      <c r="L75" s="202"/>
    </row>
    <row r="76" spans="1:31" s="193" customFormat="1" ht="12.75">
      <c r="A76" s="207"/>
      <c r="B76" s="208"/>
      <c r="C76" s="207"/>
      <c r="D76" s="215" t="s">
        <v>48</v>
      </c>
      <c r="E76" s="209"/>
      <c r="F76" s="249" t="s">
        <v>49</v>
      </c>
      <c r="G76" s="215" t="s">
        <v>48</v>
      </c>
      <c r="H76" s="209"/>
      <c r="I76" s="209"/>
      <c r="J76" s="250" t="s">
        <v>49</v>
      </c>
      <c r="K76" s="209"/>
      <c r="L76" s="212"/>
      <c r="S76" s="207"/>
      <c r="T76" s="207"/>
      <c r="U76" s="207"/>
      <c r="V76" s="207"/>
      <c r="W76" s="207"/>
      <c r="X76" s="207"/>
      <c r="Y76" s="207"/>
      <c r="Z76" s="207"/>
      <c r="AA76" s="207"/>
      <c r="AB76" s="207"/>
      <c r="AC76" s="207"/>
      <c r="AD76" s="207"/>
      <c r="AE76" s="207"/>
    </row>
    <row r="77" spans="1:31" s="193" customFormat="1" ht="14.45" customHeight="1">
      <c r="A77" s="207"/>
      <c r="B77" s="217"/>
      <c r="C77" s="218"/>
      <c r="D77" s="218"/>
      <c r="E77" s="218"/>
      <c r="F77" s="218"/>
      <c r="G77" s="218"/>
      <c r="H77" s="218"/>
      <c r="I77" s="218"/>
      <c r="J77" s="218"/>
      <c r="K77" s="218"/>
      <c r="L77" s="212"/>
      <c r="S77" s="207"/>
      <c r="T77" s="207"/>
      <c r="U77" s="207"/>
      <c r="V77" s="207"/>
      <c r="W77" s="207"/>
      <c r="X77" s="207"/>
      <c r="Y77" s="207"/>
      <c r="Z77" s="207"/>
      <c r="AA77" s="207"/>
      <c r="AB77" s="207"/>
      <c r="AC77" s="207"/>
      <c r="AD77" s="207"/>
      <c r="AE77" s="207"/>
    </row>
    <row r="81" spans="1:31" s="193" customFormat="1" ht="6.95" customHeight="1">
      <c r="A81" s="207"/>
      <c r="B81" s="219"/>
      <c r="C81" s="220"/>
      <c r="D81" s="220"/>
      <c r="E81" s="220"/>
      <c r="F81" s="220"/>
      <c r="G81" s="220"/>
      <c r="H81" s="220"/>
      <c r="I81" s="220"/>
      <c r="J81" s="220"/>
      <c r="K81" s="220"/>
      <c r="L81" s="212"/>
      <c r="S81" s="207"/>
      <c r="T81" s="207"/>
      <c r="U81" s="207"/>
      <c r="V81" s="207"/>
      <c r="W81" s="207"/>
      <c r="X81" s="207"/>
      <c r="Y81" s="207"/>
      <c r="Z81" s="207"/>
      <c r="AA81" s="207"/>
      <c r="AB81" s="207"/>
      <c r="AC81" s="207"/>
      <c r="AD81" s="207"/>
      <c r="AE81" s="207"/>
    </row>
    <row r="82" spans="1:31" s="193" customFormat="1" ht="24.95" customHeight="1">
      <c r="A82" s="207"/>
      <c r="B82" s="208"/>
      <c r="C82" s="203" t="s">
        <v>1022</v>
      </c>
      <c r="D82" s="207"/>
      <c r="E82" s="207"/>
      <c r="F82" s="207"/>
      <c r="G82" s="207"/>
      <c r="H82" s="207"/>
      <c r="I82" s="207"/>
      <c r="J82" s="207"/>
      <c r="K82" s="207"/>
      <c r="L82" s="212"/>
      <c r="S82" s="207"/>
      <c r="T82" s="207"/>
      <c r="U82" s="207"/>
      <c r="V82" s="207"/>
      <c r="W82" s="207"/>
      <c r="X82" s="207"/>
      <c r="Y82" s="207"/>
      <c r="Z82" s="207"/>
      <c r="AA82" s="207"/>
      <c r="AB82" s="207"/>
      <c r="AC82" s="207"/>
      <c r="AD82" s="207"/>
      <c r="AE82" s="207"/>
    </row>
    <row r="83" spans="1:31" s="193" customFormat="1" ht="6.95" customHeight="1">
      <c r="A83" s="207"/>
      <c r="B83" s="208"/>
      <c r="C83" s="207"/>
      <c r="D83" s="207"/>
      <c r="E83" s="207"/>
      <c r="F83" s="207"/>
      <c r="G83" s="207"/>
      <c r="H83" s="207"/>
      <c r="I83" s="207"/>
      <c r="J83" s="207"/>
      <c r="K83" s="207"/>
      <c r="L83" s="212"/>
      <c r="S83" s="207"/>
      <c r="T83" s="207"/>
      <c r="U83" s="207"/>
      <c r="V83" s="207"/>
      <c r="W83" s="207"/>
      <c r="X83" s="207"/>
      <c r="Y83" s="207"/>
      <c r="Z83" s="207"/>
      <c r="AA83" s="207"/>
      <c r="AB83" s="207"/>
      <c r="AC83" s="207"/>
      <c r="AD83" s="207"/>
      <c r="AE83" s="207"/>
    </row>
    <row r="84" spans="1:31" s="193" customFormat="1" ht="12" customHeight="1">
      <c r="A84" s="207"/>
      <c r="B84" s="208"/>
      <c r="C84" s="205" t="s">
        <v>14</v>
      </c>
      <c r="D84" s="207"/>
      <c r="E84" s="207"/>
      <c r="F84" s="207"/>
      <c r="G84" s="207"/>
      <c r="H84" s="207"/>
      <c r="I84" s="207"/>
      <c r="J84" s="207"/>
      <c r="K84" s="207"/>
      <c r="L84" s="212"/>
      <c r="S84" s="207"/>
      <c r="T84" s="207"/>
      <c r="U84" s="207"/>
      <c r="V84" s="207"/>
      <c r="W84" s="207"/>
      <c r="X84" s="207"/>
      <c r="Y84" s="207"/>
      <c r="Z84" s="207"/>
      <c r="AA84" s="207"/>
      <c r="AB84" s="207"/>
      <c r="AC84" s="207"/>
      <c r="AD84" s="207"/>
      <c r="AE84" s="207"/>
    </row>
    <row r="85" spans="1:31" s="193" customFormat="1" ht="14.45" customHeight="1">
      <c r="A85" s="207"/>
      <c r="B85" s="208"/>
      <c r="C85" s="207"/>
      <c r="D85" s="207"/>
      <c r="E85" s="380" t="str">
        <f>E7</f>
        <v>Zníženie energetickej náročnosti verejnej budovy Obecná knižnica Porúbka</v>
      </c>
      <c r="F85" s="381"/>
      <c r="G85" s="381"/>
      <c r="H85" s="381"/>
      <c r="I85" s="207"/>
      <c r="J85" s="207"/>
      <c r="K85" s="207"/>
      <c r="L85" s="212"/>
      <c r="S85" s="207"/>
      <c r="T85" s="207"/>
      <c r="U85" s="207"/>
      <c r="V85" s="207"/>
      <c r="W85" s="207"/>
      <c r="X85" s="207"/>
      <c r="Y85" s="207"/>
      <c r="Z85" s="207"/>
      <c r="AA85" s="207"/>
      <c r="AB85" s="207"/>
      <c r="AC85" s="207"/>
      <c r="AD85" s="207"/>
      <c r="AE85" s="207"/>
    </row>
    <row r="86" spans="1:31" ht="12" customHeight="1">
      <c r="B86" s="202"/>
      <c r="C86" s="205" t="s">
        <v>100</v>
      </c>
      <c r="L86" s="202"/>
    </row>
    <row r="87" spans="1:31" s="193" customFormat="1" ht="14.45" customHeight="1">
      <c r="A87" s="207"/>
      <c r="B87" s="208"/>
      <c r="C87" s="207"/>
      <c r="D87" s="207"/>
      <c r="E87" s="380" t="s">
        <v>101</v>
      </c>
      <c r="F87" s="379"/>
      <c r="G87" s="379"/>
      <c r="H87" s="379"/>
      <c r="I87" s="207"/>
      <c r="J87" s="207"/>
      <c r="K87" s="207"/>
      <c r="L87" s="212"/>
      <c r="S87" s="207"/>
      <c r="T87" s="207"/>
      <c r="U87" s="207"/>
      <c r="V87" s="207"/>
      <c r="W87" s="207"/>
      <c r="X87" s="207"/>
      <c r="Y87" s="207"/>
      <c r="Z87" s="207"/>
      <c r="AA87" s="207"/>
      <c r="AB87" s="207"/>
      <c r="AC87" s="207"/>
      <c r="AD87" s="207"/>
      <c r="AE87" s="207"/>
    </row>
    <row r="88" spans="1:31" s="193" customFormat="1" ht="12" customHeight="1">
      <c r="A88" s="207"/>
      <c r="B88" s="208"/>
      <c r="C88" s="205" t="s">
        <v>102</v>
      </c>
      <c r="D88" s="207"/>
      <c r="E88" s="207"/>
      <c r="F88" s="207"/>
      <c r="G88" s="207"/>
      <c r="H88" s="207"/>
      <c r="I88" s="207"/>
      <c r="J88" s="207"/>
      <c r="K88" s="207"/>
      <c r="L88" s="212"/>
      <c r="S88" s="207"/>
      <c r="T88" s="207"/>
      <c r="U88" s="207"/>
      <c r="V88" s="207"/>
      <c r="W88" s="207"/>
      <c r="X88" s="207"/>
      <c r="Y88" s="207"/>
      <c r="Z88" s="207"/>
      <c r="AA88" s="207"/>
      <c r="AB88" s="207"/>
      <c r="AC88" s="207"/>
      <c r="AD88" s="207"/>
      <c r="AE88" s="207"/>
    </row>
    <row r="89" spans="1:31" s="193" customFormat="1" ht="15.6" customHeight="1">
      <c r="A89" s="207"/>
      <c r="B89" s="208"/>
      <c r="C89" s="207"/>
      <c r="D89" s="207"/>
      <c r="E89" s="333" t="str">
        <f>E11</f>
        <v>c - Bleskozvod</v>
      </c>
      <c r="F89" s="379"/>
      <c r="G89" s="379"/>
      <c r="H89" s="379"/>
      <c r="I89" s="207"/>
      <c r="J89" s="207"/>
      <c r="K89" s="207"/>
      <c r="L89" s="212"/>
      <c r="S89" s="207"/>
      <c r="T89" s="207"/>
      <c r="U89" s="207"/>
      <c r="V89" s="207"/>
      <c r="W89" s="207"/>
      <c r="X89" s="207"/>
      <c r="Y89" s="207"/>
      <c r="Z89" s="207"/>
      <c r="AA89" s="207"/>
      <c r="AB89" s="207"/>
      <c r="AC89" s="207"/>
      <c r="AD89" s="207"/>
      <c r="AE89" s="207"/>
    </row>
    <row r="90" spans="1:31" s="193" customFormat="1" ht="6.95" customHeight="1">
      <c r="A90" s="207"/>
      <c r="B90" s="208"/>
      <c r="C90" s="207"/>
      <c r="D90" s="207"/>
      <c r="E90" s="207"/>
      <c r="F90" s="207"/>
      <c r="G90" s="207"/>
      <c r="H90" s="207"/>
      <c r="I90" s="207"/>
      <c r="J90" s="207"/>
      <c r="K90" s="207"/>
      <c r="L90" s="212"/>
      <c r="S90" s="207"/>
      <c r="T90" s="207"/>
      <c r="U90" s="207"/>
      <c r="V90" s="207"/>
      <c r="W90" s="207"/>
      <c r="X90" s="207"/>
      <c r="Y90" s="207"/>
      <c r="Z90" s="207"/>
      <c r="AA90" s="207"/>
      <c r="AB90" s="207"/>
      <c r="AC90" s="207"/>
      <c r="AD90" s="207"/>
      <c r="AE90" s="207"/>
    </row>
    <row r="91" spans="1:31" s="193" customFormat="1" ht="12" customHeight="1">
      <c r="A91" s="207"/>
      <c r="B91" s="208"/>
      <c r="C91" s="205" t="s">
        <v>17</v>
      </c>
      <c r="D91" s="207"/>
      <c r="E91" s="207"/>
      <c r="F91" s="204" t="str">
        <f>F14</f>
        <v xml:space="preserve">Porúbka </v>
      </c>
      <c r="G91" s="207"/>
      <c r="H91" s="207"/>
      <c r="I91" s="205" t="s">
        <v>19</v>
      </c>
      <c r="J91" s="221" t="str">
        <f>IF(J14="","",J14)</f>
        <v>Vyplň údaj</v>
      </c>
      <c r="K91" s="207"/>
      <c r="L91" s="212"/>
      <c r="S91" s="207"/>
      <c r="T91" s="207"/>
      <c r="U91" s="207"/>
      <c r="V91" s="207"/>
      <c r="W91" s="207"/>
      <c r="X91" s="207"/>
      <c r="Y91" s="207"/>
      <c r="Z91" s="207"/>
      <c r="AA91" s="207"/>
      <c r="AB91" s="207"/>
      <c r="AC91" s="207"/>
      <c r="AD91" s="207"/>
      <c r="AE91" s="207"/>
    </row>
    <row r="92" spans="1:31" s="193" customFormat="1" ht="6.95" customHeight="1">
      <c r="A92" s="207"/>
      <c r="B92" s="208"/>
      <c r="C92" s="207"/>
      <c r="D92" s="207"/>
      <c r="E92" s="207"/>
      <c r="F92" s="207"/>
      <c r="G92" s="207"/>
      <c r="H92" s="207"/>
      <c r="I92" s="207"/>
      <c r="J92" s="207"/>
      <c r="K92" s="207"/>
      <c r="L92" s="212"/>
      <c r="S92" s="207"/>
      <c r="T92" s="207"/>
      <c r="U92" s="207"/>
      <c r="V92" s="207"/>
      <c r="W92" s="207"/>
      <c r="X92" s="207"/>
      <c r="Y92" s="207"/>
      <c r="Z92" s="207"/>
      <c r="AA92" s="207"/>
      <c r="AB92" s="207"/>
      <c r="AC92" s="207"/>
      <c r="AD92" s="207"/>
      <c r="AE92" s="207"/>
    </row>
    <row r="93" spans="1:31" s="193" customFormat="1" ht="15.6" customHeight="1">
      <c r="A93" s="207"/>
      <c r="B93" s="208"/>
      <c r="C93" s="205" t="s">
        <v>20</v>
      </c>
      <c r="D93" s="207"/>
      <c r="E93" s="207"/>
      <c r="F93" s="204" t="str">
        <f>E17</f>
        <v xml:space="preserve"> </v>
      </c>
      <c r="G93" s="207"/>
      <c r="H93" s="207"/>
      <c r="I93" s="205" t="s">
        <v>26</v>
      </c>
      <c r="J93" s="206" t="str">
        <f>E23</f>
        <v xml:space="preserve"> </v>
      </c>
      <c r="K93" s="207"/>
      <c r="L93" s="212"/>
      <c r="S93" s="207"/>
      <c r="T93" s="207"/>
      <c r="U93" s="207"/>
      <c r="V93" s="207"/>
      <c r="W93" s="207"/>
      <c r="X93" s="207"/>
      <c r="Y93" s="207"/>
      <c r="Z93" s="207"/>
      <c r="AA93" s="207"/>
      <c r="AB93" s="207"/>
      <c r="AC93" s="207"/>
      <c r="AD93" s="207"/>
      <c r="AE93" s="207"/>
    </row>
    <row r="94" spans="1:31" s="193" customFormat="1" ht="15.6" customHeight="1">
      <c r="A94" s="207"/>
      <c r="B94" s="208"/>
      <c r="C94" s="205" t="s">
        <v>24</v>
      </c>
      <c r="D94" s="207"/>
      <c r="E94" s="207"/>
      <c r="F94" s="204" t="str">
        <f>IF(E20="","",E20)</f>
        <v>Vyplň údaj</v>
      </c>
      <c r="G94" s="207"/>
      <c r="H94" s="207"/>
      <c r="I94" s="205" t="s">
        <v>28</v>
      </c>
      <c r="J94" s="206">
        <f>E26</f>
        <v>0</v>
      </c>
      <c r="K94" s="207"/>
      <c r="L94" s="212"/>
      <c r="S94" s="207"/>
      <c r="T94" s="207"/>
      <c r="U94" s="207"/>
      <c r="V94" s="207"/>
      <c r="W94" s="207"/>
      <c r="X94" s="207"/>
      <c r="Y94" s="207"/>
      <c r="Z94" s="207"/>
      <c r="AA94" s="207"/>
      <c r="AB94" s="207"/>
      <c r="AC94" s="207"/>
      <c r="AD94" s="207"/>
      <c r="AE94" s="207"/>
    </row>
    <row r="95" spans="1:31" s="193" customFormat="1" ht="10.35" customHeight="1">
      <c r="A95" s="207"/>
      <c r="B95" s="208"/>
      <c r="C95" s="207"/>
      <c r="D95" s="207"/>
      <c r="E95" s="207"/>
      <c r="F95" s="207"/>
      <c r="G95" s="207"/>
      <c r="H95" s="207"/>
      <c r="I95" s="207"/>
      <c r="J95" s="207"/>
      <c r="K95" s="207"/>
      <c r="L95" s="212"/>
      <c r="S95" s="207"/>
      <c r="T95" s="207"/>
      <c r="U95" s="207"/>
      <c r="V95" s="207"/>
      <c r="W95" s="207"/>
      <c r="X95" s="207"/>
      <c r="Y95" s="207"/>
      <c r="Z95" s="207"/>
      <c r="AA95" s="207"/>
      <c r="AB95" s="207"/>
      <c r="AC95" s="207"/>
      <c r="AD95" s="207"/>
      <c r="AE95" s="207"/>
    </row>
    <row r="96" spans="1:31" s="193" customFormat="1" ht="29.25" customHeight="1">
      <c r="A96" s="207"/>
      <c r="B96" s="208"/>
      <c r="C96" s="251" t="s">
        <v>104</v>
      </c>
      <c r="D96" s="232"/>
      <c r="E96" s="232"/>
      <c r="F96" s="232"/>
      <c r="G96" s="232"/>
      <c r="H96" s="232"/>
      <c r="I96" s="232"/>
      <c r="J96" s="252" t="s">
        <v>105</v>
      </c>
      <c r="K96" s="232"/>
      <c r="L96" s="212"/>
      <c r="S96" s="207"/>
      <c r="T96" s="207"/>
      <c r="U96" s="207"/>
      <c r="V96" s="207"/>
      <c r="W96" s="207"/>
      <c r="X96" s="207"/>
      <c r="Y96" s="207"/>
      <c r="Z96" s="207"/>
      <c r="AA96" s="207"/>
      <c r="AB96" s="207"/>
      <c r="AC96" s="207"/>
      <c r="AD96" s="207"/>
      <c r="AE96" s="207"/>
    </row>
    <row r="97" spans="1:47" s="193" customFormat="1" ht="10.35" customHeight="1">
      <c r="A97" s="207"/>
      <c r="B97" s="208"/>
      <c r="C97" s="207"/>
      <c r="D97" s="207"/>
      <c r="E97" s="207"/>
      <c r="F97" s="207"/>
      <c r="G97" s="207"/>
      <c r="H97" s="207"/>
      <c r="I97" s="207"/>
      <c r="J97" s="207"/>
      <c r="K97" s="207"/>
      <c r="L97" s="212"/>
      <c r="S97" s="207"/>
      <c r="T97" s="207"/>
      <c r="U97" s="207"/>
      <c r="V97" s="207"/>
      <c r="W97" s="207"/>
      <c r="X97" s="207"/>
      <c r="Y97" s="207"/>
      <c r="Z97" s="207"/>
      <c r="AA97" s="207"/>
      <c r="AB97" s="207"/>
      <c r="AC97" s="207"/>
      <c r="AD97" s="207"/>
      <c r="AE97" s="207"/>
    </row>
    <row r="98" spans="1:47" s="193" customFormat="1" ht="22.9" customHeight="1">
      <c r="A98" s="207"/>
      <c r="B98" s="208"/>
      <c r="C98" s="253" t="s">
        <v>106</v>
      </c>
      <c r="D98" s="207"/>
      <c r="E98" s="207"/>
      <c r="F98" s="207"/>
      <c r="G98" s="207"/>
      <c r="H98" s="207"/>
      <c r="I98" s="207"/>
      <c r="J98" s="231">
        <f>J123</f>
        <v>0</v>
      </c>
      <c r="K98" s="207"/>
      <c r="L98" s="212"/>
      <c r="S98" s="207"/>
      <c r="T98" s="207"/>
      <c r="U98" s="207"/>
      <c r="V98" s="207"/>
      <c r="W98" s="207"/>
      <c r="X98" s="207"/>
      <c r="Y98" s="207"/>
      <c r="Z98" s="207"/>
      <c r="AA98" s="207"/>
      <c r="AB98" s="207"/>
      <c r="AC98" s="207"/>
      <c r="AD98" s="207"/>
      <c r="AE98" s="207"/>
      <c r="AU98" s="199" t="s">
        <v>107</v>
      </c>
    </row>
    <row r="99" spans="1:47" s="195" customFormat="1" ht="24.95" customHeight="1">
      <c r="B99" s="254"/>
      <c r="D99" s="255" t="s">
        <v>693</v>
      </c>
      <c r="E99" s="256"/>
      <c r="F99" s="256"/>
      <c r="G99" s="256"/>
      <c r="H99" s="256"/>
      <c r="I99" s="256"/>
      <c r="J99" s="257">
        <f>J124</f>
        <v>0</v>
      </c>
      <c r="L99" s="254"/>
    </row>
    <row r="100" spans="1:47" s="196" customFormat="1" ht="19.899999999999999" customHeight="1">
      <c r="B100" s="258"/>
      <c r="D100" s="259" t="s">
        <v>694</v>
      </c>
      <c r="E100" s="260"/>
      <c r="F100" s="260"/>
      <c r="G100" s="260"/>
      <c r="H100" s="260"/>
      <c r="I100" s="260"/>
      <c r="J100" s="261">
        <f>J125</f>
        <v>0</v>
      </c>
      <c r="L100" s="258"/>
    </row>
    <row r="101" spans="1:47" s="196" customFormat="1" ht="19.899999999999999" customHeight="1">
      <c r="B101" s="258"/>
      <c r="D101" s="259" t="s">
        <v>695</v>
      </c>
      <c r="E101" s="260"/>
      <c r="F101" s="260"/>
      <c r="G101" s="260"/>
      <c r="H101" s="260"/>
      <c r="I101" s="260"/>
      <c r="J101" s="261">
        <f>J165</f>
        <v>0</v>
      </c>
      <c r="L101" s="258"/>
    </row>
    <row r="102" spans="1:47" s="193" customFormat="1" ht="21.75" customHeight="1">
      <c r="A102" s="207"/>
      <c r="B102" s="208"/>
      <c r="C102" s="207"/>
      <c r="D102" s="207"/>
      <c r="E102" s="207"/>
      <c r="F102" s="207"/>
      <c r="G102" s="207"/>
      <c r="H102" s="207"/>
      <c r="I102" s="207"/>
      <c r="J102" s="207"/>
      <c r="K102" s="207"/>
      <c r="L102" s="212"/>
      <c r="S102" s="207"/>
      <c r="T102" s="207"/>
      <c r="U102" s="207"/>
      <c r="V102" s="207"/>
      <c r="W102" s="207"/>
      <c r="X102" s="207"/>
      <c r="Y102" s="207"/>
      <c r="Z102" s="207"/>
      <c r="AA102" s="207"/>
      <c r="AB102" s="207"/>
      <c r="AC102" s="207"/>
      <c r="AD102" s="207"/>
      <c r="AE102" s="207"/>
    </row>
    <row r="103" spans="1:47" s="193" customFormat="1" ht="6.95" customHeight="1">
      <c r="A103" s="207"/>
      <c r="B103" s="217"/>
      <c r="C103" s="218"/>
      <c r="D103" s="218"/>
      <c r="E103" s="218"/>
      <c r="F103" s="218"/>
      <c r="G103" s="218"/>
      <c r="H103" s="218"/>
      <c r="I103" s="218"/>
      <c r="J103" s="218"/>
      <c r="K103" s="218"/>
      <c r="L103" s="212"/>
      <c r="S103" s="207"/>
      <c r="T103" s="207"/>
      <c r="U103" s="207"/>
      <c r="V103" s="207"/>
      <c r="W103" s="207"/>
      <c r="X103" s="207"/>
      <c r="Y103" s="207"/>
      <c r="Z103" s="207"/>
      <c r="AA103" s="207"/>
      <c r="AB103" s="207"/>
      <c r="AC103" s="207"/>
      <c r="AD103" s="207"/>
      <c r="AE103" s="207"/>
    </row>
    <row r="107" spans="1:47" s="193" customFormat="1" ht="6.95" customHeight="1">
      <c r="A107" s="207"/>
      <c r="B107" s="219"/>
      <c r="C107" s="220"/>
      <c r="D107" s="220"/>
      <c r="E107" s="220"/>
      <c r="F107" s="220"/>
      <c r="G107" s="220"/>
      <c r="H107" s="220"/>
      <c r="I107" s="220"/>
      <c r="J107" s="220"/>
      <c r="K107" s="220"/>
      <c r="L107" s="212"/>
      <c r="S107" s="207"/>
      <c r="T107" s="207"/>
      <c r="U107" s="207"/>
      <c r="V107" s="207"/>
      <c r="W107" s="207"/>
      <c r="X107" s="207"/>
      <c r="Y107" s="207"/>
      <c r="Z107" s="207"/>
      <c r="AA107" s="207"/>
      <c r="AB107" s="207"/>
      <c r="AC107" s="207"/>
      <c r="AD107" s="207"/>
      <c r="AE107" s="207"/>
    </row>
    <row r="108" spans="1:47" s="193" customFormat="1" ht="24.95" customHeight="1">
      <c r="A108" s="207"/>
      <c r="B108" s="208"/>
      <c r="C108" s="203" t="s">
        <v>1023</v>
      </c>
      <c r="D108" s="207"/>
      <c r="E108" s="207"/>
      <c r="F108" s="207"/>
      <c r="G108" s="207"/>
      <c r="H108" s="207"/>
      <c r="I108" s="207"/>
      <c r="J108" s="207"/>
      <c r="K108" s="207"/>
      <c r="L108" s="212"/>
      <c r="S108" s="207"/>
      <c r="T108" s="207"/>
      <c r="U108" s="207"/>
      <c r="V108" s="207"/>
      <c r="W108" s="207"/>
      <c r="X108" s="207"/>
      <c r="Y108" s="207"/>
      <c r="Z108" s="207"/>
      <c r="AA108" s="207"/>
      <c r="AB108" s="207"/>
      <c r="AC108" s="207"/>
      <c r="AD108" s="207"/>
      <c r="AE108" s="207"/>
    </row>
    <row r="109" spans="1:47" s="193" customFormat="1" ht="6.95" customHeight="1">
      <c r="A109" s="207"/>
      <c r="B109" s="208"/>
      <c r="C109" s="207"/>
      <c r="D109" s="207"/>
      <c r="E109" s="207"/>
      <c r="F109" s="207"/>
      <c r="G109" s="207"/>
      <c r="H109" s="207"/>
      <c r="I109" s="207"/>
      <c r="J109" s="207"/>
      <c r="K109" s="207"/>
      <c r="L109" s="212"/>
      <c r="S109" s="207"/>
      <c r="T109" s="207"/>
      <c r="U109" s="207"/>
      <c r="V109" s="207"/>
      <c r="W109" s="207"/>
      <c r="X109" s="207"/>
      <c r="Y109" s="207"/>
      <c r="Z109" s="207"/>
      <c r="AA109" s="207"/>
      <c r="AB109" s="207"/>
      <c r="AC109" s="207"/>
      <c r="AD109" s="207"/>
      <c r="AE109" s="207"/>
    </row>
    <row r="110" spans="1:47" s="193" customFormat="1" ht="12" customHeight="1">
      <c r="A110" s="207"/>
      <c r="B110" s="208"/>
      <c r="C110" s="205" t="s">
        <v>14</v>
      </c>
      <c r="D110" s="207"/>
      <c r="E110" s="207"/>
      <c r="F110" s="207"/>
      <c r="G110" s="207"/>
      <c r="H110" s="207"/>
      <c r="I110" s="207"/>
      <c r="J110" s="207"/>
      <c r="K110" s="207"/>
      <c r="L110" s="212"/>
      <c r="S110" s="207"/>
      <c r="T110" s="207"/>
      <c r="U110" s="207"/>
      <c r="V110" s="207"/>
      <c r="W110" s="207"/>
      <c r="X110" s="207"/>
      <c r="Y110" s="207"/>
      <c r="Z110" s="207"/>
      <c r="AA110" s="207"/>
      <c r="AB110" s="207"/>
      <c r="AC110" s="207"/>
      <c r="AD110" s="207"/>
      <c r="AE110" s="207"/>
    </row>
    <row r="111" spans="1:47" s="193" customFormat="1" ht="14.45" customHeight="1">
      <c r="A111" s="207"/>
      <c r="B111" s="208"/>
      <c r="C111" s="207"/>
      <c r="D111" s="207"/>
      <c r="E111" s="380" t="str">
        <f>E7</f>
        <v>Zníženie energetickej náročnosti verejnej budovy Obecná knižnica Porúbka</v>
      </c>
      <c r="F111" s="381"/>
      <c r="G111" s="381"/>
      <c r="H111" s="381"/>
      <c r="I111" s="207"/>
      <c r="J111" s="207"/>
      <c r="K111" s="207"/>
      <c r="L111" s="212"/>
      <c r="S111" s="207"/>
      <c r="T111" s="207"/>
      <c r="U111" s="207"/>
      <c r="V111" s="207"/>
      <c r="W111" s="207"/>
      <c r="X111" s="207"/>
      <c r="Y111" s="207"/>
      <c r="Z111" s="207"/>
      <c r="AA111" s="207"/>
      <c r="AB111" s="207"/>
      <c r="AC111" s="207"/>
      <c r="AD111" s="207"/>
      <c r="AE111" s="207"/>
    </row>
    <row r="112" spans="1:47" ht="12" customHeight="1">
      <c r="B112" s="202"/>
      <c r="C112" s="205" t="s">
        <v>100</v>
      </c>
      <c r="L112" s="202"/>
    </row>
    <row r="113" spans="1:65" s="193" customFormat="1" ht="14.45" customHeight="1">
      <c r="A113" s="207"/>
      <c r="B113" s="208"/>
      <c r="C113" s="207"/>
      <c r="D113" s="207"/>
      <c r="E113" s="380" t="s">
        <v>101</v>
      </c>
      <c r="F113" s="379"/>
      <c r="G113" s="379"/>
      <c r="H113" s="379"/>
      <c r="I113" s="207"/>
      <c r="J113" s="207"/>
      <c r="K113" s="207"/>
      <c r="L113" s="212"/>
      <c r="S113" s="207"/>
      <c r="T113" s="207"/>
      <c r="U113" s="207"/>
      <c r="V113" s="207"/>
      <c r="W113" s="207"/>
      <c r="X113" s="207"/>
      <c r="Y113" s="207"/>
      <c r="Z113" s="207"/>
      <c r="AA113" s="207"/>
      <c r="AB113" s="207"/>
      <c r="AC113" s="207"/>
      <c r="AD113" s="207"/>
      <c r="AE113" s="207"/>
    </row>
    <row r="114" spans="1:65" s="193" customFormat="1" ht="12" customHeight="1">
      <c r="A114" s="207"/>
      <c r="B114" s="208"/>
      <c r="C114" s="205" t="s">
        <v>102</v>
      </c>
      <c r="D114" s="207"/>
      <c r="E114" s="207"/>
      <c r="F114" s="207"/>
      <c r="G114" s="207"/>
      <c r="H114" s="207"/>
      <c r="I114" s="207"/>
      <c r="J114" s="207"/>
      <c r="K114" s="207"/>
      <c r="L114" s="212"/>
      <c r="S114" s="207"/>
      <c r="T114" s="207"/>
      <c r="U114" s="207"/>
      <c r="V114" s="207"/>
      <c r="W114" s="207"/>
      <c r="X114" s="207"/>
      <c r="Y114" s="207"/>
      <c r="Z114" s="207"/>
      <c r="AA114" s="207"/>
      <c r="AB114" s="207"/>
      <c r="AC114" s="207"/>
      <c r="AD114" s="207"/>
      <c r="AE114" s="207"/>
    </row>
    <row r="115" spans="1:65" s="193" customFormat="1" ht="15.6" customHeight="1">
      <c r="A115" s="207"/>
      <c r="B115" s="208"/>
      <c r="C115" s="207"/>
      <c r="D115" s="207"/>
      <c r="E115" s="333" t="str">
        <f>E11</f>
        <v>c - Bleskozvod</v>
      </c>
      <c r="F115" s="379"/>
      <c r="G115" s="379"/>
      <c r="H115" s="379"/>
      <c r="I115" s="207"/>
      <c r="J115" s="207"/>
      <c r="K115" s="207"/>
      <c r="L115" s="212"/>
      <c r="S115" s="207"/>
      <c r="T115" s="207"/>
      <c r="U115" s="207"/>
      <c r="V115" s="207"/>
      <c r="W115" s="207"/>
      <c r="X115" s="207"/>
      <c r="Y115" s="207"/>
      <c r="Z115" s="207"/>
      <c r="AA115" s="207"/>
      <c r="AB115" s="207"/>
      <c r="AC115" s="207"/>
      <c r="AD115" s="207"/>
      <c r="AE115" s="207"/>
    </row>
    <row r="116" spans="1:65" s="193" customFormat="1" ht="6.95" customHeight="1">
      <c r="A116" s="207"/>
      <c r="B116" s="208"/>
      <c r="C116" s="207"/>
      <c r="D116" s="207"/>
      <c r="E116" s="207"/>
      <c r="F116" s="207"/>
      <c r="G116" s="207"/>
      <c r="H116" s="207"/>
      <c r="I116" s="207"/>
      <c r="J116" s="207"/>
      <c r="K116" s="207"/>
      <c r="L116" s="212"/>
      <c r="S116" s="207"/>
      <c r="T116" s="207"/>
      <c r="U116" s="207"/>
      <c r="V116" s="207"/>
      <c r="W116" s="207"/>
      <c r="X116" s="207"/>
      <c r="Y116" s="207"/>
      <c r="Z116" s="207"/>
      <c r="AA116" s="207"/>
      <c r="AB116" s="207"/>
      <c r="AC116" s="207"/>
      <c r="AD116" s="207"/>
      <c r="AE116" s="207"/>
    </row>
    <row r="117" spans="1:65" s="193" customFormat="1" ht="12" customHeight="1">
      <c r="A117" s="207"/>
      <c r="B117" s="208"/>
      <c r="C117" s="205" t="s">
        <v>17</v>
      </c>
      <c r="D117" s="207"/>
      <c r="E117" s="207"/>
      <c r="F117" s="204" t="str">
        <f>F14</f>
        <v xml:space="preserve">Porúbka </v>
      </c>
      <c r="G117" s="207"/>
      <c r="H117" s="207"/>
      <c r="I117" s="205" t="s">
        <v>19</v>
      </c>
      <c r="J117" s="221" t="str">
        <f>IF(J14="","",J14)</f>
        <v>Vyplň údaj</v>
      </c>
      <c r="K117" s="207"/>
      <c r="L117" s="212"/>
      <c r="S117" s="207"/>
      <c r="T117" s="207"/>
      <c r="U117" s="207"/>
      <c r="V117" s="207"/>
      <c r="W117" s="207"/>
      <c r="X117" s="207"/>
      <c r="Y117" s="207"/>
      <c r="Z117" s="207"/>
      <c r="AA117" s="207"/>
      <c r="AB117" s="207"/>
      <c r="AC117" s="207"/>
      <c r="AD117" s="207"/>
      <c r="AE117" s="207"/>
    </row>
    <row r="118" spans="1:65" s="193" customFormat="1" ht="6.95" customHeight="1">
      <c r="A118" s="207"/>
      <c r="B118" s="208"/>
      <c r="C118" s="207"/>
      <c r="D118" s="207"/>
      <c r="E118" s="207"/>
      <c r="F118" s="207"/>
      <c r="G118" s="207"/>
      <c r="H118" s="207"/>
      <c r="I118" s="207"/>
      <c r="J118" s="207"/>
      <c r="K118" s="207"/>
      <c r="L118" s="212"/>
      <c r="S118" s="207"/>
      <c r="T118" s="207"/>
      <c r="U118" s="207"/>
      <c r="V118" s="207"/>
      <c r="W118" s="207"/>
      <c r="X118" s="207"/>
      <c r="Y118" s="207"/>
      <c r="Z118" s="207"/>
      <c r="AA118" s="207"/>
      <c r="AB118" s="207"/>
      <c r="AC118" s="207"/>
      <c r="AD118" s="207"/>
      <c r="AE118" s="207"/>
    </row>
    <row r="119" spans="1:65" s="193" customFormat="1" ht="15.6" customHeight="1">
      <c r="A119" s="207"/>
      <c r="B119" s="208"/>
      <c r="C119" s="205" t="s">
        <v>20</v>
      </c>
      <c r="D119" s="207"/>
      <c r="E119" s="207"/>
      <c r="F119" s="204" t="str">
        <f>E17</f>
        <v xml:space="preserve"> </v>
      </c>
      <c r="G119" s="207"/>
      <c r="H119" s="207"/>
      <c r="I119" s="205" t="s">
        <v>26</v>
      </c>
      <c r="J119" s="206" t="str">
        <f>E23</f>
        <v xml:space="preserve"> </v>
      </c>
      <c r="K119" s="207"/>
      <c r="L119" s="212"/>
      <c r="S119" s="207"/>
      <c r="T119" s="207"/>
      <c r="U119" s="207"/>
      <c r="V119" s="207"/>
      <c r="W119" s="207"/>
      <c r="X119" s="207"/>
      <c r="Y119" s="207"/>
      <c r="Z119" s="207"/>
      <c r="AA119" s="207"/>
      <c r="AB119" s="207"/>
      <c r="AC119" s="207"/>
      <c r="AD119" s="207"/>
      <c r="AE119" s="207"/>
    </row>
    <row r="120" spans="1:65" s="193" customFormat="1" ht="15.6" customHeight="1">
      <c r="A120" s="207"/>
      <c r="B120" s="208"/>
      <c r="C120" s="205" t="s">
        <v>24</v>
      </c>
      <c r="D120" s="207"/>
      <c r="E120" s="207"/>
      <c r="F120" s="204" t="str">
        <f>IF(E20="","",E20)</f>
        <v>Vyplň údaj</v>
      </c>
      <c r="G120" s="207"/>
      <c r="H120" s="207"/>
      <c r="I120" s="205" t="s">
        <v>28</v>
      </c>
      <c r="J120" s="206">
        <f>E26</f>
        <v>0</v>
      </c>
      <c r="K120" s="207"/>
      <c r="L120" s="212"/>
      <c r="S120" s="207"/>
      <c r="T120" s="207"/>
      <c r="U120" s="207"/>
      <c r="V120" s="207"/>
      <c r="W120" s="207"/>
      <c r="X120" s="207"/>
      <c r="Y120" s="207"/>
      <c r="Z120" s="207"/>
      <c r="AA120" s="207"/>
      <c r="AB120" s="207"/>
      <c r="AC120" s="207"/>
      <c r="AD120" s="207"/>
      <c r="AE120" s="207"/>
    </row>
    <row r="121" spans="1:65" s="193" customFormat="1" ht="10.35" customHeight="1">
      <c r="A121" s="207"/>
      <c r="B121" s="208"/>
      <c r="C121" s="207"/>
      <c r="D121" s="207"/>
      <c r="E121" s="207"/>
      <c r="F121" s="207"/>
      <c r="G121" s="207"/>
      <c r="H121" s="207"/>
      <c r="I121" s="207"/>
      <c r="J121" s="207"/>
      <c r="K121" s="207"/>
      <c r="L121" s="212"/>
      <c r="S121" s="207"/>
      <c r="T121" s="207"/>
      <c r="U121" s="207"/>
      <c r="V121" s="207"/>
      <c r="W121" s="207"/>
      <c r="X121" s="207"/>
      <c r="Y121" s="207"/>
      <c r="Z121" s="207"/>
      <c r="AA121" s="207"/>
      <c r="AB121" s="207"/>
      <c r="AC121" s="207"/>
      <c r="AD121" s="207"/>
      <c r="AE121" s="207"/>
    </row>
    <row r="122" spans="1:65" s="197" customFormat="1" ht="29.25" customHeight="1">
      <c r="A122" s="262"/>
      <c r="B122" s="263"/>
      <c r="C122" s="264" t="s">
        <v>125</v>
      </c>
      <c r="D122" s="265" t="s">
        <v>58</v>
      </c>
      <c r="E122" s="265" t="s">
        <v>54</v>
      </c>
      <c r="F122" s="265" t="s">
        <v>55</v>
      </c>
      <c r="G122" s="265" t="s">
        <v>126</v>
      </c>
      <c r="H122" s="265" t="s">
        <v>127</v>
      </c>
      <c r="I122" s="265" t="s">
        <v>128</v>
      </c>
      <c r="J122" s="266" t="s">
        <v>105</v>
      </c>
      <c r="K122" s="267" t="s">
        <v>129</v>
      </c>
      <c r="L122" s="268"/>
      <c r="M122" s="225" t="s">
        <v>1</v>
      </c>
      <c r="N122" s="226" t="s">
        <v>37</v>
      </c>
      <c r="O122" s="226" t="s">
        <v>130</v>
      </c>
      <c r="P122" s="226" t="s">
        <v>131</v>
      </c>
      <c r="Q122" s="226" t="s">
        <v>132</v>
      </c>
      <c r="R122" s="226" t="s">
        <v>133</v>
      </c>
      <c r="S122" s="226" t="s">
        <v>134</v>
      </c>
      <c r="T122" s="227" t="s">
        <v>135</v>
      </c>
      <c r="U122" s="262"/>
      <c r="V122" s="262"/>
      <c r="W122" s="262"/>
      <c r="X122" s="262"/>
      <c r="Y122" s="262"/>
      <c r="Z122" s="262"/>
      <c r="AA122" s="262"/>
      <c r="AB122" s="262"/>
      <c r="AC122" s="262"/>
      <c r="AD122" s="262"/>
      <c r="AE122" s="262"/>
    </row>
    <row r="123" spans="1:65" s="193" customFormat="1" ht="22.9" customHeight="1">
      <c r="A123" s="207"/>
      <c r="B123" s="208"/>
      <c r="C123" s="230" t="s">
        <v>106</v>
      </c>
      <c r="D123" s="207"/>
      <c r="E123" s="207"/>
      <c r="F123" s="207"/>
      <c r="G123" s="207"/>
      <c r="H123" s="207"/>
      <c r="I123" s="207"/>
      <c r="J123" s="269">
        <f>BK123</f>
        <v>0</v>
      </c>
      <c r="K123" s="207"/>
      <c r="L123" s="208"/>
      <c r="M123" s="228"/>
      <c r="N123" s="222"/>
      <c r="O123" s="229"/>
      <c r="P123" s="270">
        <f>P124</f>
        <v>0</v>
      </c>
      <c r="Q123" s="229"/>
      <c r="R123" s="270">
        <f>R124</f>
        <v>0</v>
      </c>
      <c r="S123" s="229"/>
      <c r="T123" s="271">
        <f>T124</f>
        <v>0</v>
      </c>
      <c r="U123" s="207"/>
      <c r="V123" s="207"/>
      <c r="W123" s="207"/>
      <c r="X123" s="207"/>
      <c r="Y123" s="207"/>
      <c r="Z123" s="207"/>
      <c r="AA123" s="207"/>
      <c r="AB123" s="207"/>
      <c r="AC123" s="207"/>
      <c r="AD123" s="207"/>
      <c r="AE123" s="207"/>
      <c r="AT123" s="199" t="s">
        <v>72</v>
      </c>
      <c r="AU123" s="199" t="s">
        <v>107</v>
      </c>
      <c r="BK123" s="272">
        <f>BK124</f>
        <v>0</v>
      </c>
    </row>
    <row r="124" spans="1:65" s="198" customFormat="1" ht="25.9" customHeight="1">
      <c r="B124" s="273"/>
      <c r="D124" s="274" t="s">
        <v>72</v>
      </c>
      <c r="E124" s="275" t="s">
        <v>198</v>
      </c>
      <c r="F124" s="275" t="s">
        <v>696</v>
      </c>
      <c r="I124" s="146"/>
      <c r="J124" s="276">
        <f>BK124</f>
        <v>0</v>
      </c>
      <c r="L124" s="273"/>
      <c r="M124" s="277"/>
      <c r="N124" s="278"/>
      <c r="O124" s="278"/>
      <c r="P124" s="279">
        <f>P125+P165</f>
        <v>0</v>
      </c>
      <c r="Q124" s="278"/>
      <c r="R124" s="279">
        <f>R125+R165</f>
        <v>0</v>
      </c>
      <c r="S124" s="278"/>
      <c r="T124" s="280">
        <f>T125+T165</f>
        <v>0</v>
      </c>
      <c r="AR124" s="274" t="s">
        <v>149</v>
      </c>
      <c r="AT124" s="281" t="s">
        <v>72</v>
      </c>
      <c r="AU124" s="281" t="s">
        <v>73</v>
      </c>
      <c r="AY124" s="274" t="s">
        <v>138</v>
      </c>
      <c r="BK124" s="282">
        <f>BK125+BK165</f>
        <v>0</v>
      </c>
    </row>
    <row r="125" spans="1:65" s="198" customFormat="1" ht="22.9" customHeight="1">
      <c r="B125" s="273"/>
      <c r="D125" s="274" t="s">
        <v>72</v>
      </c>
      <c r="E125" s="283" t="s">
        <v>697</v>
      </c>
      <c r="F125" s="283" t="s">
        <v>698</v>
      </c>
      <c r="I125" s="146"/>
      <c r="J125" s="284">
        <f>BK125</f>
        <v>0</v>
      </c>
      <c r="L125" s="273"/>
      <c r="M125" s="277"/>
      <c r="N125" s="278"/>
      <c r="O125" s="278"/>
      <c r="P125" s="279">
        <f>SUM(P126:P164)</f>
        <v>0</v>
      </c>
      <c r="Q125" s="278"/>
      <c r="R125" s="279">
        <f>SUM(R126:R164)</f>
        <v>0</v>
      </c>
      <c r="S125" s="278"/>
      <c r="T125" s="280">
        <f>SUM(T126:T164)</f>
        <v>0</v>
      </c>
      <c r="AR125" s="274" t="s">
        <v>149</v>
      </c>
      <c r="AT125" s="281" t="s">
        <v>72</v>
      </c>
      <c r="AU125" s="281" t="s">
        <v>80</v>
      </c>
      <c r="AY125" s="274" t="s">
        <v>138</v>
      </c>
      <c r="BK125" s="282">
        <f>SUM(BK126:BK164)</f>
        <v>0</v>
      </c>
    </row>
    <row r="126" spans="1:65" s="193" customFormat="1" ht="22.15" customHeight="1">
      <c r="A126" s="207"/>
      <c r="B126" s="285"/>
      <c r="C126" s="308" t="s">
        <v>80</v>
      </c>
      <c r="D126" s="308" t="s">
        <v>140</v>
      </c>
      <c r="E126" s="309" t="s">
        <v>1068</v>
      </c>
      <c r="F126" s="327" t="s">
        <v>1119</v>
      </c>
      <c r="G126" s="311" t="s">
        <v>257</v>
      </c>
      <c r="H126" s="312">
        <v>6</v>
      </c>
      <c r="I126" s="162"/>
      <c r="J126" s="291">
        <f t="shared" ref="J126:J164" si="0">ROUND(I126*H126,2)</f>
        <v>0</v>
      </c>
      <c r="K126" s="292"/>
      <c r="L126" s="208"/>
      <c r="M126" s="165" t="s">
        <v>1</v>
      </c>
      <c r="N126" s="293" t="s">
        <v>39</v>
      </c>
      <c r="O126" s="223"/>
      <c r="P126" s="294">
        <f t="shared" ref="P126:P164" si="1">O126*H126</f>
        <v>0</v>
      </c>
      <c r="Q126" s="294">
        <v>0</v>
      </c>
      <c r="R126" s="294">
        <f t="shared" ref="R126:R164" si="2">Q126*H126</f>
        <v>0</v>
      </c>
      <c r="S126" s="294">
        <v>0</v>
      </c>
      <c r="T126" s="295">
        <f t="shared" ref="T126:T164" si="3">S126*H126</f>
        <v>0</v>
      </c>
      <c r="U126" s="207"/>
      <c r="V126" s="207"/>
      <c r="W126" s="207"/>
      <c r="X126" s="207"/>
      <c r="Y126" s="207"/>
      <c r="Z126" s="207"/>
      <c r="AA126" s="207"/>
      <c r="AB126" s="207"/>
      <c r="AC126" s="207"/>
      <c r="AD126" s="207"/>
      <c r="AE126" s="207"/>
      <c r="AR126" s="296" t="s">
        <v>397</v>
      </c>
      <c r="AT126" s="296" t="s">
        <v>140</v>
      </c>
      <c r="AU126" s="296" t="s">
        <v>85</v>
      </c>
      <c r="AY126" s="199" t="s">
        <v>138</v>
      </c>
      <c r="BE126" s="297">
        <f t="shared" ref="BE126:BE164" si="4">IF(N126="základná",J126,0)</f>
        <v>0</v>
      </c>
      <c r="BF126" s="297">
        <f t="shared" ref="BF126:BF164" si="5">IF(N126="znížená",J126,0)</f>
        <v>0</v>
      </c>
      <c r="BG126" s="297">
        <f t="shared" ref="BG126:BG164" si="6">IF(N126="zákl. prenesená",J126,0)</f>
        <v>0</v>
      </c>
      <c r="BH126" s="297">
        <f t="shared" ref="BH126:BH164" si="7">IF(N126="zníž. prenesená",J126,0)</f>
        <v>0</v>
      </c>
      <c r="BI126" s="297">
        <f t="shared" ref="BI126:BI164" si="8">IF(N126="nulová",J126,0)</f>
        <v>0</v>
      </c>
      <c r="BJ126" s="199" t="s">
        <v>85</v>
      </c>
      <c r="BK126" s="297">
        <f t="shared" ref="BK126:BK164" si="9">ROUND(I126*H126,2)</f>
        <v>0</v>
      </c>
      <c r="BL126" s="199" t="s">
        <v>397</v>
      </c>
      <c r="BM126" s="296" t="s">
        <v>85</v>
      </c>
    </row>
    <row r="127" spans="1:65" s="193" customFormat="1" ht="22.5" customHeight="1">
      <c r="A127" s="207"/>
      <c r="B127" s="285"/>
      <c r="C127" s="313" t="s">
        <v>85</v>
      </c>
      <c r="D127" s="313" t="s">
        <v>198</v>
      </c>
      <c r="E127" s="314" t="s">
        <v>1069</v>
      </c>
      <c r="F127" s="328" t="s">
        <v>1120</v>
      </c>
      <c r="G127" s="316" t="s">
        <v>257</v>
      </c>
      <c r="H127" s="317">
        <v>1</v>
      </c>
      <c r="I127" s="175"/>
      <c r="J127" s="298">
        <f t="shared" si="0"/>
        <v>0</v>
      </c>
      <c r="K127" s="299"/>
      <c r="L127" s="300"/>
      <c r="M127" s="179" t="s">
        <v>1</v>
      </c>
      <c r="N127" s="301" t="s">
        <v>39</v>
      </c>
      <c r="O127" s="223"/>
      <c r="P127" s="294">
        <f t="shared" si="1"/>
        <v>0</v>
      </c>
      <c r="Q127" s="294">
        <v>0</v>
      </c>
      <c r="R127" s="294">
        <f t="shared" si="2"/>
        <v>0</v>
      </c>
      <c r="S127" s="294">
        <v>0</v>
      </c>
      <c r="T127" s="295">
        <f t="shared" si="3"/>
        <v>0</v>
      </c>
      <c r="U127" s="207"/>
      <c r="V127" s="207"/>
      <c r="W127" s="207"/>
      <c r="X127" s="207"/>
      <c r="Y127" s="207"/>
      <c r="Z127" s="207"/>
      <c r="AA127" s="207"/>
      <c r="AB127" s="207"/>
      <c r="AC127" s="207"/>
      <c r="AD127" s="207"/>
      <c r="AE127" s="207"/>
      <c r="AR127" s="296" t="s">
        <v>703</v>
      </c>
      <c r="AT127" s="296" t="s">
        <v>198</v>
      </c>
      <c r="AU127" s="296" t="s">
        <v>85</v>
      </c>
      <c r="AY127" s="199" t="s">
        <v>138</v>
      </c>
      <c r="BE127" s="297">
        <f t="shared" si="4"/>
        <v>0</v>
      </c>
      <c r="BF127" s="297">
        <f t="shared" si="5"/>
        <v>0</v>
      </c>
      <c r="BG127" s="297">
        <f t="shared" si="6"/>
        <v>0</v>
      </c>
      <c r="BH127" s="297">
        <f t="shared" si="7"/>
        <v>0</v>
      </c>
      <c r="BI127" s="297">
        <f t="shared" si="8"/>
        <v>0</v>
      </c>
      <c r="BJ127" s="199" t="s">
        <v>85</v>
      </c>
      <c r="BK127" s="297">
        <f t="shared" si="9"/>
        <v>0</v>
      </c>
      <c r="BL127" s="199" t="s">
        <v>397</v>
      </c>
      <c r="BM127" s="296" t="s">
        <v>144</v>
      </c>
    </row>
    <row r="128" spans="1:65" s="193" customFormat="1" ht="22.15" customHeight="1">
      <c r="A128" s="207"/>
      <c r="B128" s="285"/>
      <c r="C128" s="313">
        <v>3</v>
      </c>
      <c r="D128" s="313" t="s">
        <v>198</v>
      </c>
      <c r="E128" s="314" t="s">
        <v>1070</v>
      </c>
      <c r="F128" s="328" t="s">
        <v>1119</v>
      </c>
      <c r="G128" s="316" t="s">
        <v>257</v>
      </c>
      <c r="H128" s="317">
        <v>6</v>
      </c>
      <c r="I128" s="162"/>
      <c r="J128" s="291">
        <f t="shared" si="0"/>
        <v>0</v>
      </c>
      <c r="K128" s="292"/>
      <c r="L128" s="208"/>
      <c r="M128" s="165" t="s">
        <v>1</v>
      </c>
      <c r="N128" s="293" t="s">
        <v>39</v>
      </c>
      <c r="O128" s="223"/>
      <c r="P128" s="294">
        <f t="shared" si="1"/>
        <v>0</v>
      </c>
      <c r="Q128" s="294">
        <v>0</v>
      </c>
      <c r="R128" s="294">
        <f t="shared" si="2"/>
        <v>0</v>
      </c>
      <c r="S128" s="294">
        <v>0</v>
      </c>
      <c r="T128" s="295">
        <f t="shared" si="3"/>
        <v>0</v>
      </c>
      <c r="U128" s="207"/>
      <c r="V128" s="207"/>
      <c r="W128" s="207"/>
      <c r="X128" s="207"/>
      <c r="Y128" s="207"/>
      <c r="Z128" s="207"/>
      <c r="AA128" s="207"/>
      <c r="AB128" s="207"/>
      <c r="AC128" s="207"/>
      <c r="AD128" s="207"/>
      <c r="AE128" s="207"/>
      <c r="AR128" s="296" t="s">
        <v>397</v>
      </c>
      <c r="AT128" s="296" t="s">
        <v>140</v>
      </c>
      <c r="AU128" s="296" t="s">
        <v>85</v>
      </c>
      <c r="AY128" s="199" t="s">
        <v>138</v>
      </c>
      <c r="BE128" s="297">
        <f t="shared" si="4"/>
        <v>0</v>
      </c>
      <c r="BF128" s="297">
        <f t="shared" si="5"/>
        <v>0</v>
      </c>
      <c r="BG128" s="297">
        <f t="shared" si="6"/>
        <v>0</v>
      </c>
      <c r="BH128" s="297">
        <f t="shared" si="7"/>
        <v>0</v>
      </c>
      <c r="BI128" s="297">
        <f t="shared" si="8"/>
        <v>0</v>
      </c>
      <c r="BJ128" s="199" t="s">
        <v>85</v>
      </c>
      <c r="BK128" s="297">
        <f t="shared" si="9"/>
        <v>0</v>
      </c>
      <c r="BL128" s="199" t="s">
        <v>397</v>
      </c>
      <c r="BM128" s="296" t="s">
        <v>160</v>
      </c>
    </row>
    <row r="129" spans="1:65" s="193" customFormat="1" ht="24" customHeight="1">
      <c r="A129" s="207"/>
      <c r="B129" s="285"/>
      <c r="C129" s="308">
        <v>4</v>
      </c>
      <c r="D129" s="308" t="s">
        <v>140</v>
      </c>
      <c r="E129" s="309" t="s">
        <v>1071</v>
      </c>
      <c r="F129" s="310" t="s">
        <v>1072</v>
      </c>
      <c r="G129" s="311" t="s">
        <v>178</v>
      </c>
      <c r="H129" s="312">
        <v>20</v>
      </c>
      <c r="I129" s="175"/>
      <c r="J129" s="298">
        <f t="shared" si="0"/>
        <v>0</v>
      </c>
      <c r="K129" s="299"/>
      <c r="L129" s="300"/>
      <c r="M129" s="179" t="s">
        <v>1</v>
      </c>
      <c r="N129" s="301" t="s">
        <v>39</v>
      </c>
      <c r="O129" s="223"/>
      <c r="P129" s="294">
        <f t="shared" si="1"/>
        <v>0</v>
      </c>
      <c r="Q129" s="294">
        <v>0</v>
      </c>
      <c r="R129" s="294">
        <f t="shared" si="2"/>
        <v>0</v>
      </c>
      <c r="S129" s="294">
        <v>0</v>
      </c>
      <c r="T129" s="295">
        <f t="shared" si="3"/>
        <v>0</v>
      </c>
      <c r="U129" s="207"/>
      <c r="V129" s="207"/>
      <c r="W129" s="207"/>
      <c r="X129" s="207"/>
      <c r="Y129" s="207"/>
      <c r="Z129" s="207"/>
      <c r="AA129" s="207"/>
      <c r="AB129" s="207"/>
      <c r="AC129" s="207"/>
      <c r="AD129" s="207"/>
      <c r="AE129" s="207"/>
      <c r="AR129" s="296" t="s">
        <v>703</v>
      </c>
      <c r="AT129" s="296" t="s">
        <v>198</v>
      </c>
      <c r="AU129" s="296" t="s">
        <v>85</v>
      </c>
      <c r="AY129" s="199" t="s">
        <v>138</v>
      </c>
      <c r="BE129" s="297">
        <f t="shared" si="4"/>
        <v>0</v>
      </c>
      <c r="BF129" s="297">
        <f t="shared" si="5"/>
        <v>0</v>
      </c>
      <c r="BG129" s="297">
        <f t="shared" si="6"/>
        <v>0</v>
      </c>
      <c r="BH129" s="297">
        <f t="shared" si="7"/>
        <v>0</v>
      </c>
      <c r="BI129" s="297">
        <f t="shared" si="8"/>
        <v>0</v>
      </c>
      <c r="BJ129" s="199" t="s">
        <v>85</v>
      </c>
      <c r="BK129" s="297">
        <f t="shared" si="9"/>
        <v>0</v>
      </c>
      <c r="BL129" s="199" t="s">
        <v>397</v>
      </c>
      <c r="BM129" s="296" t="s">
        <v>171</v>
      </c>
    </row>
    <row r="130" spans="1:65" s="193" customFormat="1" ht="19.899999999999999" customHeight="1">
      <c r="A130" s="207"/>
      <c r="B130" s="285"/>
      <c r="C130" s="313">
        <v>5</v>
      </c>
      <c r="D130" s="313" t="s">
        <v>198</v>
      </c>
      <c r="E130" s="314" t="s">
        <v>1073</v>
      </c>
      <c r="F130" s="315" t="s">
        <v>1074</v>
      </c>
      <c r="G130" s="316" t="s">
        <v>1075</v>
      </c>
      <c r="H130" s="317">
        <v>8</v>
      </c>
      <c r="I130" s="162"/>
      <c r="J130" s="291">
        <f t="shared" si="0"/>
        <v>0</v>
      </c>
      <c r="K130" s="292"/>
      <c r="L130" s="208"/>
      <c r="M130" s="165" t="s">
        <v>1</v>
      </c>
      <c r="N130" s="293" t="s">
        <v>39</v>
      </c>
      <c r="O130" s="223"/>
      <c r="P130" s="294">
        <f t="shared" si="1"/>
        <v>0</v>
      </c>
      <c r="Q130" s="294">
        <v>0</v>
      </c>
      <c r="R130" s="294">
        <f t="shared" si="2"/>
        <v>0</v>
      </c>
      <c r="S130" s="294">
        <v>0</v>
      </c>
      <c r="T130" s="295">
        <f t="shared" si="3"/>
        <v>0</v>
      </c>
      <c r="U130" s="207"/>
      <c r="V130" s="207"/>
      <c r="W130" s="207"/>
      <c r="X130" s="207"/>
      <c r="Y130" s="207"/>
      <c r="Z130" s="207"/>
      <c r="AA130" s="207"/>
      <c r="AB130" s="207"/>
      <c r="AC130" s="207"/>
      <c r="AD130" s="207"/>
      <c r="AE130" s="207"/>
      <c r="AR130" s="296" t="s">
        <v>397</v>
      </c>
      <c r="AT130" s="296" t="s">
        <v>140</v>
      </c>
      <c r="AU130" s="296" t="s">
        <v>85</v>
      </c>
      <c r="AY130" s="199" t="s">
        <v>138</v>
      </c>
      <c r="BE130" s="297">
        <f t="shared" si="4"/>
        <v>0</v>
      </c>
      <c r="BF130" s="297">
        <f t="shared" si="5"/>
        <v>0</v>
      </c>
      <c r="BG130" s="297">
        <f t="shared" si="6"/>
        <v>0</v>
      </c>
      <c r="BH130" s="297">
        <f t="shared" si="7"/>
        <v>0</v>
      </c>
      <c r="BI130" s="297">
        <f t="shared" si="8"/>
        <v>0</v>
      </c>
      <c r="BJ130" s="199" t="s">
        <v>85</v>
      </c>
      <c r="BK130" s="297">
        <f t="shared" si="9"/>
        <v>0</v>
      </c>
      <c r="BL130" s="199" t="s">
        <v>397</v>
      </c>
      <c r="BM130" s="296" t="s">
        <v>180</v>
      </c>
    </row>
    <row r="131" spans="1:65" s="193" customFormat="1" ht="14.45" customHeight="1">
      <c r="A131" s="207"/>
      <c r="B131" s="285"/>
      <c r="C131" s="308">
        <v>6</v>
      </c>
      <c r="D131" s="308" t="s">
        <v>140</v>
      </c>
      <c r="E131" s="309" t="s">
        <v>1076</v>
      </c>
      <c r="F131" s="327" t="s">
        <v>1121</v>
      </c>
      <c r="G131" s="311" t="s">
        <v>257</v>
      </c>
      <c r="H131" s="312">
        <v>1</v>
      </c>
      <c r="I131" s="175"/>
      <c r="J131" s="298">
        <f t="shared" si="0"/>
        <v>0</v>
      </c>
      <c r="K131" s="299"/>
      <c r="L131" s="300"/>
      <c r="M131" s="179" t="s">
        <v>1</v>
      </c>
      <c r="N131" s="301" t="s">
        <v>39</v>
      </c>
      <c r="O131" s="223"/>
      <c r="P131" s="294">
        <f t="shared" si="1"/>
        <v>0</v>
      </c>
      <c r="Q131" s="294">
        <v>0</v>
      </c>
      <c r="R131" s="294">
        <f t="shared" si="2"/>
        <v>0</v>
      </c>
      <c r="S131" s="294">
        <v>0</v>
      </c>
      <c r="T131" s="295">
        <f t="shared" si="3"/>
        <v>0</v>
      </c>
      <c r="U131" s="207"/>
      <c r="V131" s="207"/>
      <c r="W131" s="207"/>
      <c r="X131" s="207"/>
      <c r="Y131" s="207"/>
      <c r="Z131" s="207"/>
      <c r="AA131" s="207"/>
      <c r="AB131" s="207"/>
      <c r="AC131" s="207"/>
      <c r="AD131" s="207"/>
      <c r="AE131" s="207"/>
      <c r="AR131" s="296" t="s">
        <v>703</v>
      </c>
      <c r="AT131" s="296" t="s">
        <v>198</v>
      </c>
      <c r="AU131" s="296" t="s">
        <v>85</v>
      </c>
      <c r="AY131" s="199" t="s">
        <v>138</v>
      </c>
      <c r="BE131" s="297">
        <f t="shared" si="4"/>
        <v>0</v>
      </c>
      <c r="BF131" s="297">
        <f t="shared" si="5"/>
        <v>0</v>
      </c>
      <c r="BG131" s="297">
        <f t="shared" si="6"/>
        <v>0</v>
      </c>
      <c r="BH131" s="297">
        <f t="shared" si="7"/>
        <v>0</v>
      </c>
      <c r="BI131" s="297">
        <f t="shared" si="8"/>
        <v>0</v>
      </c>
      <c r="BJ131" s="199" t="s">
        <v>85</v>
      </c>
      <c r="BK131" s="297">
        <f t="shared" si="9"/>
        <v>0</v>
      </c>
      <c r="BL131" s="199" t="s">
        <v>397</v>
      </c>
      <c r="BM131" s="296" t="s">
        <v>189</v>
      </c>
    </row>
    <row r="132" spans="1:65" s="193" customFormat="1" ht="22.15" customHeight="1">
      <c r="A132" s="207"/>
      <c r="B132" s="285"/>
      <c r="C132" s="318">
        <v>7</v>
      </c>
      <c r="D132" s="313" t="s">
        <v>198</v>
      </c>
      <c r="E132" s="314" t="s">
        <v>1077</v>
      </c>
      <c r="F132" s="315" t="s">
        <v>1078</v>
      </c>
      <c r="G132" s="316" t="s">
        <v>257</v>
      </c>
      <c r="H132" s="317">
        <v>1</v>
      </c>
      <c r="I132" s="162"/>
      <c r="J132" s="291">
        <f t="shared" si="0"/>
        <v>0</v>
      </c>
      <c r="K132" s="292"/>
      <c r="L132" s="208"/>
      <c r="M132" s="165" t="s">
        <v>1</v>
      </c>
      <c r="N132" s="293" t="s">
        <v>39</v>
      </c>
      <c r="O132" s="223"/>
      <c r="P132" s="294">
        <f t="shared" si="1"/>
        <v>0</v>
      </c>
      <c r="Q132" s="294">
        <v>0</v>
      </c>
      <c r="R132" s="294">
        <f t="shared" si="2"/>
        <v>0</v>
      </c>
      <c r="S132" s="294">
        <v>0</v>
      </c>
      <c r="T132" s="295">
        <f t="shared" si="3"/>
        <v>0</v>
      </c>
      <c r="U132" s="207"/>
      <c r="V132" s="207"/>
      <c r="W132" s="207"/>
      <c r="X132" s="207"/>
      <c r="Y132" s="207"/>
      <c r="Z132" s="207"/>
      <c r="AA132" s="207"/>
      <c r="AB132" s="207"/>
      <c r="AC132" s="207"/>
      <c r="AD132" s="207"/>
      <c r="AE132" s="207"/>
      <c r="AR132" s="296" t="s">
        <v>397</v>
      </c>
      <c r="AT132" s="296" t="s">
        <v>140</v>
      </c>
      <c r="AU132" s="296" t="s">
        <v>85</v>
      </c>
      <c r="AY132" s="199" t="s">
        <v>138</v>
      </c>
      <c r="BE132" s="297">
        <f t="shared" si="4"/>
        <v>0</v>
      </c>
      <c r="BF132" s="297">
        <f t="shared" si="5"/>
        <v>0</v>
      </c>
      <c r="BG132" s="297">
        <f t="shared" si="6"/>
        <v>0</v>
      </c>
      <c r="BH132" s="297">
        <f t="shared" si="7"/>
        <v>0</v>
      </c>
      <c r="BI132" s="297">
        <f t="shared" si="8"/>
        <v>0</v>
      </c>
      <c r="BJ132" s="199" t="s">
        <v>85</v>
      </c>
      <c r="BK132" s="297">
        <f t="shared" si="9"/>
        <v>0</v>
      </c>
      <c r="BL132" s="199" t="s">
        <v>397</v>
      </c>
      <c r="BM132" s="296" t="s">
        <v>197</v>
      </c>
    </row>
    <row r="133" spans="1:65" s="193" customFormat="1" ht="14.45" customHeight="1">
      <c r="A133" s="207"/>
      <c r="B133" s="285"/>
      <c r="C133" s="319">
        <v>8</v>
      </c>
      <c r="D133" s="308" t="s">
        <v>140</v>
      </c>
      <c r="E133" s="309" t="s">
        <v>1079</v>
      </c>
      <c r="F133" s="327" t="s">
        <v>1122</v>
      </c>
      <c r="G133" s="311" t="s">
        <v>257</v>
      </c>
      <c r="H133" s="312">
        <v>30</v>
      </c>
      <c r="I133" s="175"/>
      <c r="J133" s="298">
        <f t="shared" si="0"/>
        <v>0</v>
      </c>
      <c r="K133" s="299"/>
      <c r="L133" s="300"/>
      <c r="M133" s="179" t="s">
        <v>1</v>
      </c>
      <c r="N133" s="301" t="s">
        <v>39</v>
      </c>
      <c r="O133" s="223"/>
      <c r="P133" s="294">
        <f t="shared" si="1"/>
        <v>0</v>
      </c>
      <c r="Q133" s="294">
        <v>0</v>
      </c>
      <c r="R133" s="294">
        <f t="shared" si="2"/>
        <v>0</v>
      </c>
      <c r="S133" s="294">
        <v>0</v>
      </c>
      <c r="T133" s="295">
        <f t="shared" si="3"/>
        <v>0</v>
      </c>
      <c r="U133" s="207"/>
      <c r="V133" s="207"/>
      <c r="W133" s="207"/>
      <c r="X133" s="207"/>
      <c r="Y133" s="207"/>
      <c r="Z133" s="207"/>
      <c r="AA133" s="207"/>
      <c r="AB133" s="207"/>
      <c r="AC133" s="207"/>
      <c r="AD133" s="207"/>
      <c r="AE133" s="207"/>
      <c r="AR133" s="296" t="s">
        <v>703</v>
      </c>
      <c r="AT133" s="296" t="s">
        <v>198</v>
      </c>
      <c r="AU133" s="296" t="s">
        <v>85</v>
      </c>
      <c r="AY133" s="199" t="s">
        <v>138</v>
      </c>
      <c r="BE133" s="297">
        <f t="shared" si="4"/>
        <v>0</v>
      </c>
      <c r="BF133" s="297">
        <f t="shared" si="5"/>
        <v>0</v>
      </c>
      <c r="BG133" s="297">
        <f t="shared" si="6"/>
        <v>0</v>
      </c>
      <c r="BH133" s="297">
        <f t="shared" si="7"/>
        <v>0</v>
      </c>
      <c r="BI133" s="297">
        <f t="shared" si="8"/>
        <v>0</v>
      </c>
      <c r="BJ133" s="199" t="s">
        <v>85</v>
      </c>
      <c r="BK133" s="297">
        <f t="shared" si="9"/>
        <v>0</v>
      </c>
      <c r="BL133" s="199" t="s">
        <v>397</v>
      </c>
      <c r="BM133" s="296" t="s">
        <v>207</v>
      </c>
    </row>
    <row r="134" spans="1:65" s="193" customFormat="1" ht="27" customHeight="1">
      <c r="A134" s="207"/>
      <c r="B134" s="285"/>
      <c r="C134" s="318">
        <v>9</v>
      </c>
      <c r="D134" s="313" t="s">
        <v>198</v>
      </c>
      <c r="E134" s="314" t="s">
        <v>1080</v>
      </c>
      <c r="F134" s="328" t="s">
        <v>1123</v>
      </c>
      <c r="G134" s="316" t="s">
        <v>257</v>
      </c>
      <c r="H134" s="317">
        <v>30</v>
      </c>
      <c r="I134" s="162"/>
      <c r="J134" s="291">
        <f t="shared" si="0"/>
        <v>0</v>
      </c>
      <c r="K134" s="292"/>
      <c r="L134" s="208"/>
      <c r="M134" s="165" t="s">
        <v>1</v>
      </c>
      <c r="N134" s="293" t="s">
        <v>39</v>
      </c>
      <c r="O134" s="223"/>
      <c r="P134" s="294">
        <f t="shared" si="1"/>
        <v>0</v>
      </c>
      <c r="Q134" s="294">
        <v>0</v>
      </c>
      <c r="R134" s="294">
        <f t="shared" si="2"/>
        <v>0</v>
      </c>
      <c r="S134" s="294">
        <v>0</v>
      </c>
      <c r="T134" s="295">
        <f t="shared" si="3"/>
        <v>0</v>
      </c>
      <c r="U134" s="207"/>
      <c r="V134" s="207"/>
      <c r="W134" s="207"/>
      <c r="X134" s="207"/>
      <c r="Y134" s="207"/>
      <c r="Z134" s="207"/>
      <c r="AA134" s="207"/>
      <c r="AB134" s="207"/>
      <c r="AC134" s="207"/>
      <c r="AD134" s="207"/>
      <c r="AE134" s="207"/>
      <c r="AR134" s="296" t="s">
        <v>397</v>
      </c>
      <c r="AT134" s="296" t="s">
        <v>140</v>
      </c>
      <c r="AU134" s="296" t="s">
        <v>85</v>
      </c>
      <c r="AY134" s="199" t="s">
        <v>138</v>
      </c>
      <c r="BE134" s="297">
        <f t="shared" si="4"/>
        <v>0</v>
      </c>
      <c r="BF134" s="297">
        <f t="shared" si="5"/>
        <v>0</v>
      </c>
      <c r="BG134" s="297">
        <f t="shared" si="6"/>
        <v>0</v>
      </c>
      <c r="BH134" s="297">
        <f t="shared" si="7"/>
        <v>0</v>
      </c>
      <c r="BI134" s="297">
        <f t="shared" si="8"/>
        <v>0</v>
      </c>
      <c r="BJ134" s="199" t="s">
        <v>85</v>
      </c>
      <c r="BK134" s="297">
        <f t="shared" si="9"/>
        <v>0</v>
      </c>
      <c r="BL134" s="199" t="s">
        <v>397</v>
      </c>
      <c r="BM134" s="296" t="s">
        <v>215</v>
      </c>
    </row>
    <row r="135" spans="1:65" s="193" customFormat="1" ht="24.75" customHeight="1">
      <c r="A135" s="207"/>
      <c r="B135" s="285"/>
      <c r="C135" s="319">
        <v>10</v>
      </c>
      <c r="D135" s="308" t="s">
        <v>140</v>
      </c>
      <c r="E135" s="309" t="s">
        <v>1081</v>
      </c>
      <c r="F135" s="327" t="s">
        <v>1125</v>
      </c>
      <c r="G135" s="311" t="s">
        <v>257</v>
      </c>
      <c r="H135" s="312">
        <v>60</v>
      </c>
      <c r="I135" s="175"/>
      <c r="J135" s="298">
        <f t="shared" si="0"/>
        <v>0</v>
      </c>
      <c r="K135" s="299"/>
      <c r="L135" s="300"/>
      <c r="M135" s="179" t="s">
        <v>1</v>
      </c>
      <c r="N135" s="301" t="s">
        <v>39</v>
      </c>
      <c r="O135" s="223"/>
      <c r="P135" s="294">
        <f t="shared" si="1"/>
        <v>0</v>
      </c>
      <c r="Q135" s="294">
        <v>0</v>
      </c>
      <c r="R135" s="294">
        <f t="shared" si="2"/>
        <v>0</v>
      </c>
      <c r="S135" s="294">
        <v>0</v>
      </c>
      <c r="T135" s="295">
        <f t="shared" si="3"/>
        <v>0</v>
      </c>
      <c r="U135" s="207"/>
      <c r="V135" s="207"/>
      <c r="W135" s="207"/>
      <c r="X135" s="207"/>
      <c r="Y135" s="207"/>
      <c r="Z135" s="207"/>
      <c r="AA135" s="207"/>
      <c r="AB135" s="207"/>
      <c r="AC135" s="207"/>
      <c r="AD135" s="207"/>
      <c r="AE135" s="207"/>
      <c r="AR135" s="296" t="s">
        <v>703</v>
      </c>
      <c r="AT135" s="296" t="s">
        <v>198</v>
      </c>
      <c r="AU135" s="296" t="s">
        <v>85</v>
      </c>
      <c r="AY135" s="199" t="s">
        <v>138</v>
      </c>
      <c r="BE135" s="297">
        <f t="shared" si="4"/>
        <v>0</v>
      </c>
      <c r="BF135" s="297">
        <f t="shared" si="5"/>
        <v>0</v>
      </c>
      <c r="BG135" s="297">
        <f t="shared" si="6"/>
        <v>0</v>
      </c>
      <c r="BH135" s="297">
        <f t="shared" si="7"/>
        <v>0</v>
      </c>
      <c r="BI135" s="297">
        <f t="shared" si="8"/>
        <v>0</v>
      </c>
      <c r="BJ135" s="199" t="s">
        <v>85</v>
      </c>
      <c r="BK135" s="297">
        <f t="shared" si="9"/>
        <v>0</v>
      </c>
      <c r="BL135" s="199" t="s">
        <v>397</v>
      </c>
      <c r="BM135" s="296" t="s">
        <v>7</v>
      </c>
    </row>
    <row r="136" spans="1:65" s="193" customFormat="1" ht="28.5" customHeight="1">
      <c r="A136" s="207"/>
      <c r="B136" s="285"/>
      <c r="C136" s="318">
        <v>11</v>
      </c>
      <c r="D136" s="313" t="s">
        <v>198</v>
      </c>
      <c r="E136" s="314" t="s">
        <v>1082</v>
      </c>
      <c r="F136" s="328" t="s">
        <v>1124</v>
      </c>
      <c r="G136" s="316" t="s">
        <v>257</v>
      </c>
      <c r="H136" s="317">
        <v>60</v>
      </c>
      <c r="I136" s="162"/>
      <c r="J136" s="291">
        <f t="shared" si="0"/>
        <v>0</v>
      </c>
      <c r="K136" s="292"/>
      <c r="L136" s="208"/>
      <c r="M136" s="165" t="s">
        <v>1</v>
      </c>
      <c r="N136" s="293" t="s">
        <v>39</v>
      </c>
      <c r="O136" s="223"/>
      <c r="P136" s="294">
        <f t="shared" si="1"/>
        <v>0</v>
      </c>
      <c r="Q136" s="294">
        <v>0</v>
      </c>
      <c r="R136" s="294">
        <f t="shared" si="2"/>
        <v>0</v>
      </c>
      <c r="S136" s="294">
        <v>0</v>
      </c>
      <c r="T136" s="295">
        <f t="shared" si="3"/>
        <v>0</v>
      </c>
      <c r="U136" s="207"/>
      <c r="V136" s="207"/>
      <c r="W136" s="207"/>
      <c r="X136" s="207"/>
      <c r="Y136" s="207"/>
      <c r="Z136" s="207"/>
      <c r="AA136" s="207"/>
      <c r="AB136" s="207"/>
      <c r="AC136" s="207"/>
      <c r="AD136" s="207"/>
      <c r="AE136" s="207"/>
      <c r="AR136" s="296" t="s">
        <v>397</v>
      </c>
      <c r="AT136" s="296" t="s">
        <v>140</v>
      </c>
      <c r="AU136" s="296" t="s">
        <v>85</v>
      </c>
      <c r="AY136" s="199" t="s">
        <v>138</v>
      </c>
      <c r="BE136" s="297">
        <f t="shared" si="4"/>
        <v>0</v>
      </c>
      <c r="BF136" s="297">
        <f t="shared" si="5"/>
        <v>0</v>
      </c>
      <c r="BG136" s="297">
        <f t="shared" si="6"/>
        <v>0</v>
      </c>
      <c r="BH136" s="297">
        <f t="shared" si="7"/>
        <v>0</v>
      </c>
      <c r="BI136" s="297">
        <f t="shared" si="8"/>
        <v>0</v>
      </c>
      <c r="BJ136" s="199" t="s">
        <v>85</v>
      </c>
      <c r="BK136" s="297">
        <f t="shared" si="9"/>
        <v>0</v>
      </c>
      <c r="BL136" s="199" t="s">
        <v>397</v>
      </c>
      <c r="BM136" s="296" t="s">
        <v>229</v>
      </c>
    </row>
    <row r="137" spans="1:65" s="193" customFormat="1" ht="14.45" customHeight="1">
      <c r="A137" s="207"/>
      <c r="B137" s="285"/>
      <c r="C137" s="318">
        <v>12</v>
      </c>
      <c r="D137" s="313" t="s">
        <v>198</v>
      </c>
      <c r="E137" s="314" t="s">
        <v>1083</v>
      </c>
      <c r="F137" s="315" t="s">
        <v>1084</v>
      </c>
      <c r="G137" s="316" t="s">
        <v>257</v>
      </c>
      <c r="H137" s="317">
        <v>60</v>
      </c>
      <c r="I137" s="175"/>
      <c r="J137" s="298">
        <f t="shared" si="0"/>
        <v>0</v>
      </c>
      <c r="K137" s="299"/>
      <c r="L137" s="300"/>
      <c r="M137" s="179" t="s">
        <v>1</v>
      </c>
      <c r="N137" s="301" t="s">
        <v>39</v>
      </c>
      <c r="O137" s="223"/>
      <c r="P137" s="294">
        <f t="shared" si="1"/>
        <v>0</v>
      </c>
      <c r="Q137" s="294">
        <v>0</v>
      </c>
      <c r="R137" s="294">
        <f t="shared" si="2"/>
        <v>0</v>
      </c>
      <c r="S137" s="294">
        <v>0</v>
      </c>
      <c r="T137" s="295">
        <f t="shared" si="3"/>
        <v>0</v>
      </c>
      <c r="U137" s="207"/>
      <c r="V137" s="207"/>
      <c r="W137" s="207"/>
      <c r="X137" s="207"/>
      <c r="Y137" s="207"/>
      <c r="Z137" s="207"/>
      <c r="AA137" s="207"/>
      <c r="AB137" s="207"/>
      <c r="AC137" s="207"/>
      <c r="AD137" s="207"/>
      <c r="AE137" s="207"/>
      <c r="AR137" s="296" t="s">
        <v>703</v>
      </c>
      <c r="AT137" s="296" t="s">
        <v>198</v>
      </c>
      <c r="AU137" s="296" t="s">
        <v>85</v>
      </c>
      <c r="AY137" s="199" t="s">
        <v>138</v>
      </c>
      <c r="BE137" s="297">
        <f t="shared" si="4"/>
        <v>0</v>
      </c>
      <c r="BF137" s="297">
        <f t="shared" si="5"/>
        <v>0</v>
      </c>
      <c r="BG137" s="297">
        <f t="shared" si="6"/>
        <v>0</v>
      </c>
      <c r="BH137" s="297">
        <f t="shared" si="7"/>
        <v>0</v>
      </c>
      <c r="BI137" s="297">
        <f t="shared" si="8"/>
        <v>0</v>
      </c>
      <c r="BJ137" s="199" t="s">
        <v>85</v>
      </c>
      <c r="BK137" s="297">
        <f t="shared" si="9"/>
        <v>0</v>
      </c>
      <c r="BL137" s="199" t="s">
        <v>397</v>
      </c>
      <c r="BM137" s="296" t="s">
        <v>237</v>
      </c>
    </row>
    <row r="138" spans="1:65" s="193" customFormat="1" ht="29.25" customHeight="1">
      <c r="A138" s="207"/>
      <c r="B138" s="285"/>
      <c r="C138" s="319">
        <v>13</v>
      </c>
      <c r="D138" s="308" t="s">
        <v>140</v>
      </c>
      <c r="E138" s="309" t="s">
        <v>1085</v>
      </c>
      <c r="F138" s="327" t="s">
        <v>1126</v>
      </c>
      <c r="G138" s="311" t="s">
        <v>257</v>
      </c>
      <c r="H138" s="312">
        <v>20</v>
      </c>
      <c r="I138" s="162"/>
      <c r="J138" s="291">
        <f t="shared" si="0"/>
        <v>0</v>
      </c>
      <c r="K138" s="292"/>
      <c r="L138" s="208"/>
      <c r="M138" s="165" t="s">
        <v>1</v>
      </c>
      <c r="N138" s="293" t="s">
        <v>39</v>
      </c>
      <c r="O138" s="223"/>
      <c r="P138" s="294">
        <f t="shared" si="1"/>
        <v>0</v>
      </c>
      <c r="Q138" s="294">
        <v>0</v>
      </c>
      <c r="R138" s="294">
        <f t="shared" si="2"/>
        <v>0</v>
      </c>
      <c r="S138" s="294">
        <v>0</v>
      </c>
      <c r="T138" s="295">
        <f t="shared" si="3"/>
        <v>0</v>
      </c>
      <c r="U138" s="207"/>
      <c r="V138" s="207"/>
      <c r="W138" s="207"/>
      <c r="X138" s="207"/>
      <c r="Y138" s="207"/>
      <c r="Z138" s="207"/>
      <c r="AA138" s="207"/>
      <c r="AB138" s="207"/>
      <c r="AC138" s="207"/>
      <c r="AD138" s="207"/>
      <c r="AE138" s="207"/>
      <c r="AR138" s="296" t="s">
        <v>397</v>
      </c>
      <c r="AT138" s="296" t="s">
        <v>140</v>
      </c>
      <c r="AU138" s="296" t="s">
        <v>85</v>
      </c>
      <c r="AY138" s="199" t="s">
        <v>138</v>
      </c>
      <c r="BE138" s="297">
        <f t="shared" si="4"/>
        <v>0</v>
      </c>
      <c r="BF138" s="297">
        <f t="shared" si="5"/>
        <v>0</v>
      </c>
      <c r="BG138" s="297">
        <f t="shared" si="6"/>
        <v>0</v>
      </c>
      <c r="BH138" s="297">
        <f t="shared" si="7"/>
        <v>0</v>
      </c>
      <c r="BI138" s="297">
        <f t="shared" si="8"/>
        <v>0</v>
      </c>
      <c r="BJ138" s="199" t="s">
        <v>85</v>
      </c>
      <c r="BK138" s="297">
        <f t="shared" si="9"/>
        <v>0</v>
      </c>
      <c r="BL138" s="199" t="s">
        <v>397</v>
      </c>
      <c r="BM138" s="296" t="s">
        <v>245</v>
      </c>
    </row>
    <row r="139" spans="1:65" s="193" customFormat="1" ht="25.5" customHeight="1">
      <c r="A139" s="207"/>
      <c r="B139" s="285"/>
      <c r="C139" s="318">
        <v>14</v>
      </c>
      <c r="D139" s="313" t="s">
        <v>198</v>
      </c>
      <c r="E139" s="314" t="s">
        <v>1086</v>
      </c>
      <c r="F139" s="328" t="s">
        <v>1129</v>
      </c>
      <c r="G139" s="316" t="s">
        <v>257</v>
      </c>
      <c r="H139" s="317">
        <v>20</v>
      </c>
      <c r="I139" s="175"/>
      <c r="J139" s="298">
        <f t="shared" si="0"/>
        <v>0</v>
      </c>
      <c r="K139" s="299"/>
      <c r="L139" s="300"/>
      <c r="M139" s="179" t="s">
        <v>1</v>
      </c>
      <c r="N139" s="301" t="s">
        <v>39</v>
      </c>
      <c r="O139" s="223"/>
      <c r="P139" s="294">
        <f t="shared" si="1"/>
        <v>0</v>
      </c>
      <c r="Q139" s="294">
        <v>0</v>
      </c>
      <c r="R139" s="294">
        <f t="shared" si="2"/>
        <v>0</v>
      </c>
      <c r="S139" s="294">
        <v>0</v>
      </c>
      <c r="T139" s="295">
        <f t="shared" si="3"/>
        <v>0</v>
      </c>
      <c r="U139" s="207"/>
      <c r="V139" s="207"/>
      <c r="W139" s="207"/>
      <c r="X139" s="207"/>
      <c r="Y139" s="207"/>
      <c r="Z139" s="207"/>
      <c r="AA139" s="207"/>
      <c r="AB139" s="207"/>
      <c r="AC139" s="207"/>
      <c r="AD139" s="207"/>
      <c r="AE139" s="207"/>
      <c r="AR139" s="296" t="s">
        <v>703</v>
      </c>
      <c r="AT139" s="296" t="s">
        <v>198</v>
      </c>
      <c r="AU139" s="296" t="s">
        <v>85</v>
      </c>
      <c r="AY139" s="199" t="s">
        <v>138</v>
      </c>
      <c r="BE139" s="297">
        <f t="shared" si="4"/>
        <v>0</v>
      </c>
      <c r="BF139" s="297">
        <f t="shared" si="5"/>
        <v>0</v>
      </c>
      <c r="BG139" s="297">
        <f t="shared" si="6"/>
        <v>0</v>
      </c>
      <c r="BH139" s="297">
        <f t="shared" si="7"/>
        <v>0</v>
      </c>
      <c r="BI139" s="297">
        <f t="shared" si="8"/>
        <v>0</v>
      </c>
      <c r="BJ139" s="199" t="s">
        <v>85</v>
      </c>
      <c r="BK139" s="297">
        <f t="shared" si="9"/>
        <v>0</v>
      </c>
      <c r="BL139" s="199" t="s">
        <v>397</v>
      </c>
      <c r="BM139" s="296" t="s">
        <v>254</v>
      </c>
    </row>
    <row r="140" spans="1:65" s="193" customFormat="1" ht="22.15" customHeight="1">
      <c r="A140" s="207"/>
      <c r="B140" s="285"/>
      <c r="C140" s="319">
        <v>15</v>
      </c>
      <c r="D140" s="308" t="s">
        <v>140</v>
      </c>
      <c r="E140" s="309" t="s">
        <v>1087</v>
      </c>
      <c r="F140" s="327" t="s">
        <v>1127</v>
      </c>
      <c r="G140" s="311" t="s">
        <v>257</v>
      </c>
      <c r="H140" s="312">
        <v>4</v>
      </c>
      <c r="I140" s="162"/>
      <c r="J140" s="291">
        <f t="shared" si="0"/>
        <v>0</v>
      </c>
      <c r="K140" s="292"/>
      <c r="L140" s="208"/>
      <c r="M140" s="165" t="s">
        <v>1</v>
      </c>
      <c r="N140" s="293" t="s">
        <v>39</v>
      </c>
      <c r="O140" s="223"/>
      <c r="P140" s="294">
        <f t="shared" si="1"/>
        <v>0</v>
      </c>
      <c r="Q140" s="294">
        <v>0</v>
      </c>
      <c r="R140" s="294">
        <f t="shared" si="2"/>
        <v>0</v>
      </c>
      <c r="S140" s="294">
        <v>0</v>
      </c>
      <c r="T140" s="295">
        <f t="shared" si="3"/>
        <v>0</v>
      </c>
      <c r="U140" s="207"/>
      <c r="V140" s="207"/>
      <c r="W140" s="207"/>
      <c r="X140" s="207"/>
      <c r="Y140" s="207"/>
      <c r="Z140" s="207"/>
      <c r="AA140" s="207"/>
      <c r="AB140" s="207"/>
      <c r="AC140" s="207"/>
      <c r="AD140" s="207"/>
      <c r="AE140" s="207"/>
      <c r="AR140" s="296" t="s">
        <v>397</v>
      </c>
      <c r="AT140" s="296" t="s">
        <v>140</v>
      </c>
      <c r="AU140" s="296" t="s">
        <v>85</v>
      </c>
      <c r="AY140" s="199" t="s">
        <v>138</v>
      </c>
      <c r="BE140" s="297">
        <f t="shared" si="4"/>
        <v>0</v>
      </c>
      <c r="BF140" s="297">
        <f t="shared" si="5"/>
        <v>0</v>
      </c>
      <c r="BG140" s="297">
        <f t="shared" si="6"/>
        <v>0</v>
      </c>
      <c r="BH140" s="297">
        <f t="shared" si="7"/>
        <v>0</v>
      </c>
      <c r="BI140" s="297">
        <f t="shared" si="8"/>
        <v>0</v>
      </c>
      <c r="BJ140" s="199" t="s">
        <v>85</v>
      </c>
      <c r="BK140" s="297">
        <f t="shared" si="9"/>
        <v>0</v>
      </c>
      <c r="BL140" s="199" t="s">
        <v>397</v>
      </c>
      <c r="BM140" s="296" t="s">
        <v>263</v>
      </c>
    </row>
    <row r="141" spans="1:65" s="193" customFormat="1" ht="24.75" customHeight="1">
      <c r="A141" s="207"/>
      <c r="B141" s="285"/>
      <c r="C141" s="319">
        <v>16</v>
      </c>
      <c r="D141" s="308" t="s">
        <v>140</v>
      </c>
      <c r="E141" s="320" t="s">
        <v>1088</v>
      </c>
      <c r="F141" s="329" t="s">
        <v>1128</v>
      </c>
      <c r="G141" s="321" t="s">
        <v>257</v>
      </c>
      <c r="H141" s="322">
        <v>1</v>
      </c>
      <c r="I141" s="175"/>
      <c r="J141" s="298">
        <f t="shared" si="0"/>
        <v>0</v>
      </c>
      <c r="K141" s="299"/>
      <c r="L141" s="300"/>
      <c r="M141" s="179" t="s">
        <v>1</v>
      </c>
      <c r="N141" s="301" t="s">
        <v>39</v>
      </c>
      <c r="O141" s="223"/>
      <c r="P141" s="294">
        <f t="shared" si="1"/>
        <v>0</v>
      </c>
      <c r="Q141" s="294">
        <v>0</v>
      </c>
      <c r="R141" s="294">
        <f t="shared" si="2"/>
        <v>0</v>
      </c>
      <c r="S141" s="294">
        <v>0</v>
      </c>
      <c r="T141" s="295">
        <f t="shared" si="3"/>
        <v>0</v>
      </c>
      <c r="U141" s="207"/>
      <c r="V141" s="207"/>
      <c r="W141" s="207"/>
      <c r="X141" s="207"/>
      <c r="Y141" s="207"/>
      <c r="Z141" s="207"/>
      <c r="AA141" s="207"/>
      <c r="AB141" s="207"/>
      <c r="AC141" s="207"/>
      <c r="AD141" s="207"/>
      <c r="AE141" s="207"/>
      <c r="AR141" s="296" t="s">
        <v>703</v>
      </c>
      <c r="AT141" s="296" t="s">
        <v>198</v>
      </c>
      <c r="AU141" s="296" t="s">
        <v>85</v>
      </c>
      <c r="AY141" s="199" t="s">
        <v>138</v>
      </c>
      <c r="BE141" s="297">
        <f t="shared" si="4"/>
        <v>0</v>
      </c>
      <c r="BF141" s="297">
        <f t="shared" si="5"/>
        <v>0</v>
      </c>
      <c r="BG141" s="297">
        <f t="shared" si="6"/>
        <v>0</v>
      </c>
      <c r="BH141" s="297">
        <f t="shared" si="7"/>
        <v>0</v>
      </c>
      <c r="BI141" s="297">
        <f t="shared" si="8"/>
        <v>0</v>
      </c>
      <c r="BJ141" s="199" t="s">
        <v>85</v>
      </c>
      <c r="BK141" s="297">
        <f t="shared" si="9"/>
        <v>0</v>
      </c>
      <c r="BL141" s="199" t="s">
        <v>397</v>
      </c>
      <c r="BM141" s="296" t="s">
        <v>269</v>
      </c>
    </row>
    <row r="142" spans="1:65" s="193" customFormat="1" ht="19.899999999999999" customHeight="1">
      <c r="A142" s="207"/>
      <c r="B142" s="285"/>
      <c r="C142" s="319">
        <v>17</v>
      </c>
      <c r="D142" s="308" t="s">
        <v>140</v>
      </c>
      <c r="E142" s="309" t="s">
        <v>1089</v>
      </c>
      <c r="F142" s="327" t="s">
        <v>1130</v>
      </c>
      <c r="G142" s="311" t="s">
        <v>257</v>
      </c>
      <c r="H142" s="312">
        <v>4</v>
      </c>
      <c r="I142" s="175"/>
      <c r="J142" s="298">
        <f t="shared" si="0"/>
        <v>0</v>
      </c>
      <c r="K142" s="299"/>
      <c r="L142" s="300"/>
      <c r="M142" s="179" t="s">
        <v>1</v>
      </c>
      <c r="N142" s="301" t="s">
        <v>39</v>
      </c>
      <c r="O142" s="223"/>
      <c r="P142" s="294">
        <f t="shared" si="1"/>
        <v>0</v>
      </c>
      <c r="Q142" s="294">
        <v>0</v>
      </c>
      <c r="R142" s="294">
        <f t="shared" si="2"/>
        <v>0</v>
      </c>
      <c r="S142" s="294">
        <v>0</v>
      </c>
      <c r="T142" s="295">
        <f t="shared" si="3"/>
        <v>0</v>
      </c>
      <c r="U142" s="207"/>
      <c r="V142" s="207"/>
      <c r="W142" s="207"/>
      <c r="X142" s="207"/>
      <c r="Y142" s="207"/>
      <c r="Z142" s="207"/>
      <c r="AA142" s="207"/>
      <c r="AB142" s="207"/>
      <c r="AC142" s="207"/>
      <c r="AD142" s="207"/>
      <c r="AE142" s="207"/>
      <c r="AR142" s="296" t="s">
        <v>703</v>
      </c>
      <c r="AT142" s="296" t="s">
        <v>198</v>
      </c>
      <c r="AU142" s="296" t="s">
        <v>85</v>
      </c>
      <c r="AY142" s="199" t="s">
        <v>138</v>
      </c>
      <c r="BE142" s="297">
        <f t="shared" si="4"/>
        <v>0</v>
      </c>
      <c r="BF142" s="297">
        <f t="shared" si="5"/>
        <v>0</v>
      </c>
      <c r="BG142" s="297">
        <f t="shared" si="6"/>
        <v>0</v>
      </c>
      <c r="BH142" s="297">
        <f t="shared" si="7"/>
        <v>0</v>
      </c>
      <c r="BI142" s="297">
        <f t="shared" si="8"/>
        <v>0</v>
      </c>
      <c r="BJ142" s="199" t="s">
        <v>85</v>
      </c>
      <c r="BK142" s="297">
        <f t="shared" si="9"/>
        <v>0</v>
      </c>
      <c r="BL142" s="199" t="s">
        <v>397</v>
      </c>
      <c r="BM142" s="296" t="s">
        <v>276</v>
      </c>
    </row>
    <row r="143" spans="1:65" s="193" customFormat="1" ht="14.45" customHeight="1">
      <c r="A143" s="207"/>
      <c r="B143" s="285"/>
      <c r="C143" s="318">
        <v>18</v>
      </c>
      <c r="D143" s="313" t="s">
        <v>198</v>
      </c>
      <c r="E143" s="314" t="s">
        <v>1090</v>
      </c>
      <c r="F143" s="315" t="s">
        <v>1091</v>
      </c>
      <c r="G143" s="316" t="s">
        <v>257</v>
      </c>
      <c r="H143" s="317">
        <v>4</v>
      </c>
      <c r="I143" s="175"/>
      <c r="J143" s="298">
        <f t="shared" si="0"/>
        <v>0</v>
      </c>
      <c r="K143" s="299"/>
      <c r="L143" s="300"/>
      <c r="M143" s="179" t="s">
        <v>1</v>
      </c>
      <c r="N143" s="301" t="s">
        <v>39</v>
      </c>
      <c r="O143" s="223"/>
      <c r="P143" s="294">
        <f t="shared" si="1"/>
        <v>0</v>
      </c>
      <c r="Q143" s="294">
        <v>0</v>
      </c>
      <c r="R143" s="294">
        <f t="shared" si="2"/>
        <v>0</v>
      </c>
      <c r="S143" s="294">
        <v>0</v>
      </c>
      <c r="T143" s="295">
        <f t="shared" si="3"/>
        <v>0</v>
      </c>
      <c r="U143" s="207"/>
      <c r="V143" s="207"/>
      <c r="W143" s="207"/>
      <c r="X143" s="207"/>
      <c r="Y143" s="207"/>
      <c r="Z143" s="207"/>
      <c r="AA143" s="207"/>
      <c r="AB143" s="207"/>
      <c r="AC143" s="207"/>
      <c r="AD143" s="207"/>
      <c r="AE143" s="207"/>
      <c r="AR143" s="296" t="s">
        <v>703</v>
      </c>
      <c r="AT143" s="296" t="s">
        <v>198</v>
      </c>
      <c r="AU143" s="296" t="s">
        <v>85</v>
      </c>
      <c r="AY143" s="199" t="s">
        <v>138</v>
      </c>
      <c r="BE143" s="297">
        <f t="shared" si="4"/>
        <v>0</v>
      </c>
      <c r="BF143" s="297">
        <f t="shared" si="5"/>
        <v>0</v>
      </c>
      <c r="BG143" s="297">
        <f t="shared" si="6"/>
        <v>0</v>
      </c>
      <c r="BH143" s="297">
        <f t="shared" si="7"/>
        <v>0</v>
      </c>
      <c r="BI143" s="297">
        <f t="shared" si="8"/>
        <v>0</v>
      </c>
      <c r="BJ143" s="199" t="s">
        <v>85</v>
      </c>
      <c r="BK143" s="297">
        <f t="shared" si="9"/>
        <v>0</v>
      </c>
      <c r="BL143" s="199" t="s">
        <v>397</v>
      </c>
      <c r="BM143" s="296" t="s">
        <v>284</v>
      </c>
    </row>
    <row r="144" spans="1:65" s="193" customFormat="1" ht="14.45" customHeight="1">
      <c r="A144" s="207"/>
      <c r="B144" s="285"/>
      <c r="C144" s="319">
        <v>19</v>
      </c>
      <c r="D144" s="308" t="s">
        <v>140</v>
      </c>
      <c r="E144" s="309" t="s">
        <v>1089</v>
      </c>
      <c r="F144" s="327" t="s">
        <v>1131</v>
      </c>
      <c r="G144" s="311" t="s">
        <v>257</v>
      </c>
      <c r="H144" s="312">
        <v>1</v>
      </c>
      <c r="I144" s="175"/>
      <c r="J144" s="298">
        <f t="shared" si="0"/>
        <v>0</v>
      </c>
      <c r="K144" s="299"/>
      <c r="L144" s="300"/>
      <c r="M144" s="179" t="s">
        <v>1</v>
      </c>
      <c r="N144" s="301" t="s">
        <v>39</v>
      </c>
      <c r="O144" s="223"/>
      <c r="P144" s="294">
        <f t="shared" si="1"/>
        <v>0</v>
      </c>
      <c r="Q144" s="294">
        <v>0</v>
      </c>
      <c r="R144" s="294">
        <f t="shared" si="2"/>
        <v>0</v>
      </c>
      <c r="S144" s="294">
        <v>0</v>
      </c>
      <c r="T144" s="295">
        <f t="shared" si="3"/>
        <v>0</v>
      </c>
      <c r="U144" s="207"/>
      <c r="V144" s="207"/>
      <c r="W144" s="207"/>
      <c r="X144" s="207"/>
      <c r="Y144" s="207"/>
      <c r="Z144" s="207"/>
      <c r="AA144" s="207"/>
      <c r="AB144" s="207"/>
      <c r="AC144" s="207"/>
      <c r="AD144" s="207"/>
      <c r="AE144" s="207"/>
      <c r="AR144" s="296" t="s">
        <v>703</v>
      </c>
      <c r="AT144" s="296" t="s">
        <v>198</v>
      </c>
      <c r="AU144" s="296" t="s">
        <v>85</v>
      </c>
      <c r="AY144" s="199" t="s">
        <v>138</v>
      </c>
      <c r="BE144" s="297">
        <f t="shared" si="4"/>
        <v>0</v>
      </c>
      <c r="BF144" s="297">
        <f t="shared" si="5"/>
        <v>0</v>
      </c>
      <c r="BG144" s="297">
        <f t="shared" si="6"/>
        <v>0</v>
      </c>
      <c r="BH144" s="297">
        <f t="shared" si="7"/>
        <v>0</v>
      </c>
      <c r="BI144" s="297">
        <f t="shared" si="8"/>
        <v>0</v>
      </c>
      <c r="BJ144" s="199" t="s">
        <v>85</v>
      </c>
      <c r="BK144" s="297">
        <f t="shared" si="9"/>
        <v>0</v>
      </c>
      <c r="BL144" s="199" t="s">
        <v>397</v>
      </c>
      <c r="BM144" s="296" t="s">
        <v>292</v>
      </c>
    </row>
    <row r="145" spans="1:65" s="193" customFormat="1" ht="27" customHeight="1">
      <c r="A145" s="207"/>
      <c r="B145" s="285"/>
      <c r="C145" s="318">
        <v>20</v>
      </c>
      <c r="D145" s="313" t="s">
        <v>198</v>
      </c>
      <c r="E145" s="314" t="s">
        <v>1090</v>
      </c>
      <c r="F145" s="328" t="s">
        <v>1132</v>
      </c>
      <c r="G145" s="316" t="s">
        <v>257</v>
      </c>
      <c r="H145" s="317">
        <v>1</v>
      </c>
      <c r="I145" s="162"/>
      <c r="J145" s="291">
        <f t="shared" si="0"/>
        <v>0</v>
      </c>
      <c r="K145" s="292"/>
      <c r="L145" s="208"/>
      <c r="M145" s="165" t="s">
        <v>1</v>
      </c>
      <c r="N145" s="293" t="s">
        <v>39</v>
      </c>
      <c r="O145" s="223"/>
      <c r="P145" s="294">
        <f t="shared" si="1"/>
        <v>0</v>
      </c>
      <c r="Q145" s="294">
        <v>0</v>
      </c>
      <c r="R145" s="294">
        <f t="shared" si="2"/>
        <v>0</v>
      </c>
      <c r="S145" s="294">
        <v>0</v>
      </c>
      <c r="T145" s="295">
        <f t="shared" si="3"/>
        <v>0</v>
      </c>
      <c r="U145" s="207"/>
      <c r="V145" s="207"/>
      <c r="W145" s="207"/>
      <c r="X145" s="207"/>
      <c r="Y145" s="207"/>
      <c r="Z145" s="207"/>
      <c r="AA145" s="207"/>
      <c r="AB145" s="207"/>
      <c r="AC145" s="207"/>
      <c r="AD145" s="207"/>
      <c r="AE145" s="207"/>
      <c r="AR145" s="296" t="s">
        <v>397</v>
      </c>
      <c r="AT145" s="296" t="s">
        <v>140</v>
      </c>
      <c r="AU145" s="296" t="s">
        <v>85</v>
      </c>
      <c r="AY145" s="199" t="s">
        <v>138</v>
      </c>
      <c r="BE145" s="297">
        <f t="shared" si="4"/>
        <v>0</v>
      </c>
      <c r="BF145" s="297">
        <f t="shared" si="5"/>
        <v>0</v>
      </c>
      <c r="BG145" s="297">
        <f t="shared" si="6"/>
        <v>0</v>
      </c>
      <c r="BH145" s="297">
        <f t="shared" si="7"/>
        <v>0</v>
      </c>
      <c r="BI145" s="297">
        <f t="shared" si="8"/>
        <v>0</v>
      </c>
      <c r="BJ145" s="199" t="s">
        <v>85</v>
      </c>
      <c r="BK145" s="297">
        <f t="shared" si="9"/>
        <v>0</v>
      </c>
      <c r="BL145" s="199" t="s">
        <v>397</v>
      </c>
      <c r="BM145" s="296" t="s">
        <v>300</v>
      </c>
    </row>
    <row r="146" spans="1:65" s="193" customFormat="1" ht="16.5" customHeight="1">
      <c r="A146" s="207"/>
      <c r="B146" s="285"/>
      <c r="C146" s="319">
        <v>21</v>
      </c>
      <c r="D146" s="308" t="s">
        <v>140</v>
      </c>
      <c r="E146" s="309" t="s">
        <v>1092</v>
      </c>
      <c r="F146" s="310" t="s">
        <v>1093</v>
      </c>
      <c r="G146" s="311" t="s">
        <v>257</v>
      </c>
      <c r="H146" s="312">
        <v>100</v>
      </c>
      <c r="I146" s="175"/>
      <c r="J146" s="298">
        <f t="shared" si="0"/>
        <v>0</v>
      </c>
      <c r="K146" s="299"/>
      <c r="L146" s="300"/>
      <c r="M146" s="179" t="s">
        <v>1</v>
      </c>
      <c r="N146" s="301" t="s">
        <v>39</v>
      </c>
      <c r="O146" s="223"/>
      <c r="P146" s="294">
        <f t="shared" si="1"/>
        <v>0</v>
      </c>
      <c r="Q146" s="294">
        <v>0</v>
      </c>
      <c r="R146" s="294">
        <f t="shared" si="2"/>
        <v>0</v>
      </c>
      <c r="S146" s="294">
        <v>0</v>
      </c>
      <c r="T146" s="295">
        <f t="shared" si="3"/>
        <v>0</v>
      </c>
      <c r="U146" s="207"/>
      <c r="V146" s="207"/>
      <c r="W146" s="207"/>
      <c r="X146" s="207"/>
      <c r="Y146" s="207"/>
      <c r="Z146" s="207"/>
      <c r="AA146" s="207"/>
      <c r="AB146" s="207"/>
      <c r="AC146" s="207"/>
      <c r="AD146" s="207"/>
      <c r="AE146" s="207"/>
      <c r="AR146" s="296" t="s">
        <v>703</v>
      </c>
      <c r="AT146" s="296" t="s">
        <v>198</v>
      </c>
      <c r="AU146" s="296" t="s">
        <v>85</v>
      </c>
      <c r="AY146" s="199" t="s">
        <v>138</v>
      </c>
      <c r="BE146" s="297">
        <f t="shared" si="4"/>
        <v>0</v>
      </c>
      <c r="BF146" s="297">
        <f t="shared" si="5"/>
        <v>0</v>
      </c>
      <c r="BG146" s="297">
        <f t="shared" si="6"/>
        <v>0</v>
      </c>
      <c r="BH146" s="297">
        <f t="shared" si="7"/>
        <v>0</v>
      </c>
      <c r="BI146" s="297">
        <f t="shared" si="8"/>
        <v>0</v>
      </c>
      <c r="BJ146" s="199" t="s">
        <v>85</v>
      </c>
      <c r="BK146" s="297">
        <f t="shared" si="9"/>
        <v>0</v>
      </c>
      <c r="BL146" s="199" t="s">
        <v>397</v>
      </c>
      <c r="BM146" s="296" t="s">
        <v>308</v>
      </c>
    </row>
    <row r="147" spans="1:65" s="193" customFormat="1" ht="27.75" customHeight="1">
      <c r="A147" s="207"/>
      <c r="B147" s="285"/>
      <c r="C147" s="318">
        <v>22</v>
      </c>
      <c r="D147" s="313" t="s">
        <v>198</v>
      </c>
      <c r="E147" s="314" t="s">
        <v>1094</v>
      </c>
      <c r="F147" s="328" t="s">
        <v>1133</v>
      </c>
      <c r="G147" s="316" t="s">
        <v>257</v>
      </c>
      <c r="H147" s="317">
        <v>100</v>
      </c>
      <c r="I147" s="162"/>
      <c r="J147" s="291">
        <f t="shared" si="0"/>
        <v>0</v>
      </c>
      <c r="K147" s="292"/>
      <c r="L147" s="208"/>
      <c r="M147" s="165" t="s">
        <v>1</v>
      </c>
      <c r="N147" s="293" t="s">
        <v>39</v>
      </c>
      <c r="O147" s="223"/>
      <c r="P147" s="294">
        <f t="shared" si="1"/>
        <v>0</v>
      </c>
      <c r="Q147" s="294">
        <v>0</v>
      </c>
      <c r="R147" s="294">
        <f t="shared" si="2"/>
        <v>0</v>
      </c>
      <c r="S147" s="294">
        <v>0</v>
      </c>
      <c r="T147" s="295">
        <f t="shared" si="3"/>
        <v>0</v>
      </c>
      <c r="U147" s="207"/>
      <c r="V147" s="207"/>
      <c r="W147" s="207"/>
      <c r="X147" s="207"/>
      <c r="Y147" s="207"/>
      <c r="Z147" s="207"/>
      <c r="AA147" s="207"/>
      <c r="AB147" s="207"/>
      <c r="AC147" s="207"/>
      <c r="AD147" s="207"/>
      <c r="AE147" s="207"/>
      <c r="AR147" s="296" t="s">
        <v>397</v>
      </c>
      <c r="AT147" s="296" t="s">
        <v>140</v>
      </c>
      <c r="AU147" s="296" t="s">
        <v>85</v>
      </c>
      <c r="AY147" s="199" t="s">
        <v>138</v>
      </c>
      <c r="BE147" s="297">
        <f t="shared" si="4"/>
        <v>0</v>
      </c>
      <c r="BF147" s="297">
        <f t="shared" si="5"/>
        <v>0</v>
      </c>
      <c r="BG147" s="297">
        <f t="shared" si="6"/>
        <v>0</v>
      </c>
      <c r="BH147" s="297">
        <f t="shared" si="7"/>
        <v>0</v>
      </c>
      <c r="BI147" s="297">
        <f t="shared" si="8"/>
        <v>0</v>
      </c>
      <c r="BJ147" s="199" t="s">
        <v>85</v>
      </c>
      <c r="BK147" s="297">
        <f t="shared" si="9"/>
        <v>0</v>
      </c>
      <c r="BL147" s="199" t="s">
        <v>397</v>
      </c>
      <c r="BM147" s="296" t="s">
        <v>314</v>
      </c>
    </row>
    <row r="148" spans="1:65" s="193" customFormat="1" ht="14.45" customHeight="1">
      <c r="A148" s="207"/>
      <c r="B148" s="285"/>
      <c r="C148" s="319">
        <v>23</v>
      </c>
      <c r="D148" s="308" t="s">
        <v>140</v>
      </c>
      <c r="E148" s="309" t="s">
        <v>1095</v>
      </c>
      <c r="F148" s="327" t="s">
        <v>1134</v>
      </c>
      <c r="G148" s="311" t="s">
        <v>257</v>
      </c>
      <c r="H148" s="312">
        <v>6</v>
      </c>
      <c r="I148" s="175"/>
      <c r="J148" s="298">
        <f t="shared" si="0"/>
        <v>0</v>
      </c>
      <c r="K148" s="299"/>
      <c r="L148" s="300"/>
      <c r="M148" s="179" t="s">
        <v>1</v>
      </c>
      <c r="N148" s="301" t="s">
        <v>39</v>
      </c>
      <c r="O148" s="223"/>
      <c r="P148" s="294">
        <f t="shared" si="1"/>
        <v>0</v>
      </c>
      <c r="Q148" s="294">
        <v>0</v>
      </c>
      <c r="R148" s="294">
        <f t="shared" si="2"/>
        <v>0</v>
      </c>
      <c r="S148" s="294">
        <v>0</v>
      </c>
      <c r="T148" s="295">
        <f t="shared" si="3"/>
        <v>0</v>
      </c>
      <c r="U148" s="207"/>
      <c r="V148" s="207"/>
      <c r="W148" s="207"/>
      <c r="X148" s="207"/>
      <c r="Y148" s="207"/>
      <c r="Z148" s="207"/>
      <c r="AA148" s="207"/>
      <c r="AB148" s="207"/>
      <c r="AC148" s="207"/>
      <c r="AD148" s="207"/>
      <c r="AE148" s="207"/>
      <c r="AR148" s="296" t="s">
        <v>703</v>
      </c>
      <c r="AT148" s="296" t="s">
        <v>198</v>
      </c>
      <c r="AU148" s="296" t="s">
        <v>85</v>
      </c>
      <c r="AY148" s="199" t="s">
        <v>138</v>
      </c>
      <c r="BE148" s="297">
        <f t="shared" si="4"/>
        <v>0</v>
      </c>
      <c r="BF148" s="297">
        <f t="shared" si="5"/>
        <v>0</v>
      </c>
      <c r="BG148" s="297">
        <f t="shared" si="6"/>
        <v>0</v>
      </c>
      <c r="BH148" s="297">
        <f t="shared" si="7"/>
        <v>0</v>
      </c>
      <c r="BI148" s="297">
        <f t="shared" si="8"/>
        <v>0</v>
      </c>
      <c r="BJ148" s="199" t="s">
        <v>85</v>
      </c>
      <c r="BK148" s="297">
        <f t="shared" si="9"/>
        <v>0</v>
      </c>
      <c r="BL148" s="199" t="s">
        <v>397</v>
      </c>
      <c r="BM148" s="296" t="s">
        <v>322</v>
      </c>
    </row>
    <row r="149" spans="1:65" s="193" customFormat="1" ht="19.899999999999999" customHeight="1">
      <c r="A149" s="207"/>
      <c r="B149" s="285"/>
      <c r="C149" s="318">
        <v>24</v>
      </c>
      <c r="D149" s="313" t="s">
        <v>198</v>
      </c>
      <c r="E149" s="314" t="s">
        <v>1096</v>
      </c>
      <c r="F149" s="328" t="s">
        <v>1135</v>
      </c>
      <c r="G149" s="316" t="s">
        <v>257</v>
      </c>
      <c r="H149" s="317">
        <v>6</v>
      </c>
      <c r="I149" s="162"/>
      <c r="J149" s="291">
        <f t="shared" si="0"/>
        <v>0</v>
      </c>
      <c r="K149" s="292"/>
      <c r="L149" s="208"/>
      <c r="M149" s="165" t="s">
        <v>1</v>
      </c>
      <c r="N149" s="293" t="s">
        <v>39</v>
      </c>
      <c r="O149" s="223"/>
      <c r="P149" s="294">
        <f t="shared" si="1"/>
        <v>0</v>
      </c>
      <c r="Q149" s="294">
        <v>0</v>
      </c>
      <c r="R149" s="294">
        <f t="shared" si="2"/>
        <v>0</v>
      </c>
      <c r="S149" s="294">
        <v>0</v>
      </c>
      <c r="T149" s="295">
        <f t="shared" si="3"/>
        <v>0</v>
      </c>
      <c r="U149" s="207"/>
      <c r="V149" s="207"/>
      <c r="W149" s="207"/>
      <c r="X149" s="207"/>
      <c r="Y149" s="207"/>
      <c r="Z149" s="207"/>
      <c r="AA149" s="207"/>
      <c r="AB149" s="207"/>
      <c r="AC149" s="207"/>
      <c r="AD149" s="207"/>
      <c r="AE149" s="207"/>
      <c r="AR149" s="296" t="s">
        <v>397</v>
      </c>
      <c r="AT149" s="296" t="s">
        <v>140</v>
      </c>
      <c r="AU149" s="296" t="s">
        <v>85</v>
      </c>
      <c r="AY149" s="199" t="s">
        <v>138</v>
      </c>
      <c r="BE149" s="297">
        <f t="shared" si="4"/>
        <v>0</v>
      </c>
      <c r="BF149" s="297">
        <f t="shared" si="5"/>
        <v>0</v>
      </c>
      <c r="BG149" s="297">
        <f t="shared" si="6"/>
        <v>0</v>
      </c>
      <c r="BH149" s="297">
        <f t="shared" si="7"/>
        <v>0</v>
      </c>
      <c r="BI149" s="297">
        <f t="shared" si="8"/>
        <v>0</v>
      </c>
      <c r="BJ149" s="199" t="s">
        <v>85</v>
      </c>
      <c r="BK149" s="297">
        <f t="shared" si="9"/>
        <v>0</v>
      </c>
      <c r="BL149" s="199" t="s">
        <v>397</v>
      </c>
      <c r="BM149" s="296" t="s">
        <v>334</v>
      </c>
    </row>
    <row r="150" spans="1:65" s="193" customFormat="1" ht="14.45" customHeight="1">
      <c r="A150" s="207"/>
      <c r="B150" s="285"/>
      <c r="C150" s="319">
        <v>25</v>
      </c>
      <c r="D150" s="308" t="s">
        <v>140</v>
      </c>
      <c r="E150" s="320" t="s">
        <v>1097</v>
      </c>
      <c r="F150" s="329" t="s">
        <v>1136</v>
      </c>
      <c r="G150" s="321" t="s">
        <v>257</v>
      </c>
      <c r="H150" s="322">
        <v>6</v>
      </c>
      <c r="I150" s="175"/>
      <c r="J150" s="298">
        <f t="shared" si="0"/>
        <v>0</v>
      </c>
      <c r="K150" s="299"/>
      <c r="L150" s="300"/>
      <c r="M150" s="179" t="s">
        <v>1</v>
      </c>
      <c r="N150" s="301" t="s">
        <v>39</v>
      </c>
      <c r="O150" s="223"/>
      <c r="P150" s="294">
        <f t="shared" si="1"/>
        <v>0</v>
      </c>
      <c r="Q150" s="294">
        <v>0</v>
      </c>
      <c r="R150" s="294">
        <f t="shared" si="2"/>
        <v>0</v>
      </c>
      <c r="S150" s="294">
        <v>0</v>
      </c>
      <c r="T150" s="295">
        <f t="shared" si="3"/>
        <v>0</v>
      </c>
      <c r="U150" s="207"/>
      <c r="V150" s="207"/>
      <c r="W150" s="207"/>
      <c r="X150" s="207"/>
      <c r="Y150" s="207"/>
      <c r="Z150" s="207"/>
      <c r="AA150" s="207"/>
      <c r="AB150" s="207"/>
      <c r="AC150" s="207"/>
      <c r="AD150" s="207"/>
      <c r="AE150" s="207"/>
      <c r="AR150" s="296" t="s">
        <v>703</v>
      </c>
      <c r="AT150" s="296" t="s">
        <v>198</v>
      </c>
      <c r="AU150" s="296" t="s">
        <v>85</v>
      </c>
      <c r="AY150" s="199" t="s">
        <v>138</v>
      </c>
      <c r="BE150" s="297">
        <f t="shared" si="4"/>
        <v>0</v>
      </c>
      <c r="BF150" s="297">
        <f t="shared" si="5"/>
        <v>0</v>
      </c>
      <c r="BG150" s="297">
        <f t="shared" si="6"/>
        <v>0</v>
      </c>
      <c r="BH150" s="297">
        <f t="shared" si="7"/>
        <v>0</v>
      </c>
      <c r="BI150" s="297">
        <f t="shared" si="8"/>
        <v>0</v>
      </c>
      <c r="BJ150" s="199" t="s">
        <v>85</v>
      </c>
      <c r="BK150" s="297">
        <f t="shared" si="9"/>
        <v>0</v>
      </c>
      <c r="BL150" s="199" t="s">
        <v>397</v>
      </c>
      <c r="BM150" s="296" t="s">
        <v>342</v>
      </c>
    </row>
    <row r="151" spans="1:65" s="193" customFormat="1" ht="19.899999999999999" customHeight="1">
      <c r="A151" s="207"/>
      <c r="B151" s="285"/>
      <c r="C151" s="318" t="s">
        <v>245</v>
      </c>
      <c r="D151" s="313" t="s">
        <v>198</v>
      </c>
      <c r="E151" s="314" t="s">
        <v>1098</v>
      </c>
      <c r="F151" s="328" t="s">
        <v>1137</v>
      </c>
      <c r="G151" s="316" t="s">
        <v>257</v>
      </c>
      <c r="H151" s="317">
        <v>6</v>
      </c>
      <c r="I151" s="175"/>
      <c r="J151" s="298">
        <f t="shared" si="0"/>
        <v>0</v>
      </c>
      <c r="K151" s="299"/>
      <c r="L151" s="300"/>
      <c r="M151" s="179" t="s">
        <v>1</v>
      </c>
      <c r="N151" s="301" t="s">
        <v>39</v>
      </c>
      <c r="O151" s="223"/>
      <c r="P151" s="294">
        <f t="shared" si="1"/>
        <v>0</v>
      </c>
      <c r="Q151" s="294">
        <v>0</v>
      </c>
      <c r="R151" s="294">
        <f t="shared" si="2"/>
        <v>0</v>
      </c>
      <c r="S151" s="294">
        <v>0</v>
      </c>
      <c r="T151" s="295">
        <f t="shared" si="3"/>
        <v>0</v>
      </c>
      <c r="U151" s="207"/>
      <c r="V151" s="207"/>
      <c r="W151" s="207"/>
      <c r="X151" s="207"/>
      <c r="Y151" s="207"/>
      <c r="Z151" s="207"/>
      <c r="AA151" s="207"/>
      <c r="AB151" s="207"/>
      <c r="AC151" s="207"/>
      <c r="AD151" s="207"/>
      <c r="AE151" s="207"/>
      <c r="AR151" s="296" t="s">
        <v>703</v>
      </c>
      <c r="AT151" s="296" t="s">
        <v>198</v>
      </c>
      <c r="AU151" s="296" t="s">
        <v>85</v>
      </c>
      <c r="AY151" s="199" t="s">
        <v>138</v>
      </c>
      <c r="BE151" s="297">
        <f t="shared" si="4"/>
        <v>0</v>
      </c>
      <c r="BF151" s="297">
        <f t="shared" si="5"/>
        <v>0</v>
      </c>
      <c r="BG151" s="297">
        <f t="shared" si="6"/>
        <v>0</v>
      </c>
      <c r="BH151" s="297">
        <f t="shared" si="7"/>
        <v>0</v>
      </c>
      <c r="BI151" s="297">
        <f t="shared" si="8"/>
        <v>0</v>
      </c>
      <c r="BJ151" s="199" t="s">
        <v>85</v>
      </c>
      <c r="BK151" s="297">
        <f t="shared" si="9"/>
        <v>0</v>
      </c>
      <c r="BL151" s="199" t="s">
        <v>397</v>
      </c>
      <c r="BM151" s="296" t="s">
        <v>350</v>
      </c>
    </row>
    <row r="152" spans="1:65" s="193" customFormat="1" ht="22.15" customHeight="1">
      <c r="A152" s="207"/>
      <c r="B152" s="285"/>
      <c r="C152" s="319" t="s">
        <v>250</v>
      </c>
      <c r="D152" s="308" t="s">
        <v>140</v>
      </c>
      <c r="E152" s="309" t="s">
        <v>1099</v>
      </c>
      <c r="F152" s="327" t="s">
        <v>1138</v>
      </c>
      <c r="G152" s="311" t="s">
        <v>257</v>
      </c>
      <c r="H152" s="312">
        <v>12</v>
      </c>
      <c r="I152" s="162"/>
      <c r="J152" s="291">
        <f t="shared" si="0"/>
        <v>0</v>
      </c>
      <c r="K152" s="292"/>
      <c r="L152" s="208"/>
      <c r="M152" s="165" t="s">
        <v>1</v>
      </c>
      <c r="N152" s="293" t="s">
        <v>39</v>
      </c>
      <c r="O152" s="223"/>
      <c r="P152" s="294">
        <f t="shared" si="1"/>
        <v>0</v>
      </c>
      <c r="Q152" s="294">
        <v>0</v>
      </c>
      <c r="R152" s="294">
        <f t="shared" si="2"/>
        <v>0</v>
      </c>
      <c r="S152" s="294">
        <v>0</v>
      </c>
      <c r="T152" s="295">
        <f t="shared" si="3"/>
        <v>0</v>
      </c>
      <c r="U152" s="207"/>
      <c r="V152" s="207"/>
      <c r="W152" s="207"/>
      <c r="X152" s="207"/>
      <c r="Y152" s="207"/>
      <c r="Z152" s="207"/>
      <c r="AA152" s="207"/>
      <c r="AB152" s="207"/>
      <c r="AC152" s="207"/>
      <c r="AD152" s="207"/>
      <c r="AE152" s="207"/>
      <c r="AR152" s="296" t="s">
        <v>397</v>
      </c>
      <c r="AT152" s="296" t="s">
        <v>140</v>
      </c>
      <c r="AU152" s="296" t="s">
        <v>85</v>
      </c>
      <c r="AY152" s="199" t="s">
        <v>138</v>
      </c>
      <c r="BE152" s="297">
        <f t="shared" si="4"/>
        <v>0</v>
      </c>
      <c r="BF152" s="297">
        <f t="shared" si="5"/>
        <v>0</v>
      </c>
      <c r="BG152" s="297">
        <f t="shared" si="6"/>
        <v>0</v>
      </c>
      <c r="BH152" s="297">
        <f t="shared" si="7"/>
        <v>0</v>
      </c>
      <c r="BI152" s="297">
        <f t="shared" si="8"/>
        <v>0</v>
      </c>
      <c r="BJ152" s="199" t="s">
        <v>85</v>
      </c>
      <c r="BK152" s="297">
        <f t="shared" si="9"/>
        <v>0</v>
      </c>
      <c r="BL152" s="199" t="s">
        <v>397</v>
      </c>
      <c r="BM152" s="296" t="s">
        <v>192</v>
      </c>
    </row>
    <row r="153" spans="1:65" s="193" customFormat="1" ht="20.25" customHeight="1">
      <c r="A153" s="207"/>
      <c r="B153" s="285"/>
      <c r="C153" s="318" t="s">
        <v>254</v>
      </c>
      <c r="D153" s="313" t="s">
        <v>198</v>
      </c>
      <c r="E153" s="314" t="s">
        <v>1100</v>
      </c>
      <c r="F153" s="328" t="s">
        <v>1139</v>
      </c>
      <c r="G153" s="316" t="s">
        <v>257</v>
      </c>
      <c r="H153" s="317">
        <v>12</v>
      </c>
      <c r="I153" s="175"/>
      <c r="J153" s="298">
        <f t="shared" si="0"/>
        <v>0</v>
      </c>
      <c r="K153" s="299"/>
      <c r="L153" s="300"/>
      <c r="M153" s="179" t="s">
        <v>1</v>
      </c>
      <c r="N153" s="301" t="s">
        <v>39</v>
      </c>
      <c r="O153" s="223"/>
      <c r="P153" s="294">
        <f t="shared" si="1"/>
        <v>0</v>
      </c>
      <c r="Q153" s="294">
        <v>0</v>
      </c>
      <c r="R153" s="294">
        <f t="shared" si="2"/>
        <v>0</v>
      </c>
      <c r="S153" s="294">
        <v>0</v>
      </c>
      <c r="T153" s="295">
        <f t="shared" si="3"/>
        <v>0</v>
      </c>
      <c r="U153" s="207"/>
      <c r="V153" s="207"/>
      <c r="W153" s="207"/>
      <c r="X153" s="207"/>
      <c r="Y153" s="207"/>
      <c r="Z153" s="207"/>
      <c r="AA153" s="207"/>
      <c r="AB153" s="207"/>
      <c r="AC153" s="207"/>
      <c r="AD153" s="207"/>
      <c r="AE153" s="207"/>
      <c r="AR153" s="296" t="s">
        <v>703</v>
      </c>
      <c r="AT153" s="296" t="s">
        <v>198</v>
      </c>
      <c r="AU153" s="296" t="s">
        <v>85</v>
      </c>
      <c r="AY153" s="199" t="s">
        <v>138</v>
      </c>
      <c r="BE153" s="297">
        <f t="shared" si="4"/>
        <v>0</v>
      </c>
      <c r="BF153" s="297">
        <f t="shared" si="5"/>
        <v>0</v>
      </c>
      <c r="BG153" s="297">
        <f t="shared" si="6"/>
        <v>0</v>
      </c>
      <c r="BH153" s="297">
        <f t="shared" si="7"/>
        <v>0</v>
      </c>
      <c r="BI153" s="297">
        <f t="shared" si="8"/>
        <v>0</v>
      </c>
      <c r="BJ153" s="199" t="s">
        <v>85</v>
      </c>
      <c r="BK153" s="297">
        <f t="shared" si="9"/>
        <v>0</v>
      </c>
      <c r="BL153" s="199" t="s">
        <v>397</v>
      </c>
      <c r="BM153" s="296" t="s">
        <v>368</v>
      </c>
    </row>
    <row r="154" spans="1:65" s="193" customFormat="1" ht="25.5" customHeight="1">
      <c r="A154" s="207"/>
      <c r="B154" s="285"/>
      <c r="C154" s="319" t="s">
        <v>259</v>
      </c>
      <c r="D154" s="308" t="s">
        <v>140</v>
      </c>
      <c r="E154" s="309" t="s">
        <v>1101</v>
      </c>
      <c r="F154" s="310" t="s">
        <v>1102</v>
      </c>
      <c r="G154" s="311" t="s">
        <v>178</v>
      </c>
      <c r="H154" s="312">
        <v>150</v>
      </c>
      <c r="I154" s="162"/>
      <c r="J154" s="291">
        <f t="shared" si="0"/>
        <v>0</v>
      </c>
      <c r="K154" s="292"/>
      <c r="L154" s="208"/>
      <c r="M154" s="165" t="s">
        <v>1</v>
      </c>
      <c r="N154" s="293" t="s">
        <v>39</v>
      </c>
      <c r="O154" s="223"/>
      <c r="P154" s="294">
        <f t="shared" si="1"/>
        <v>0</v>
      </c>
      <c r="Q154" s="294">
        <v>0</v>
      </c>
      <c r="R154" s="294">
        <f t="shared" si="2"/>
        <v>0</v>
      </c>
      <c r="S154" s="294">
        <v>0</v>
      </c>
      <c r="T154" s="295">
        <f t="shared" si="3"/>
        <v>0</v>
      </c>
      <c r="U154" s="207"/>
      <c r="V154" s="207"/>
      <c r="W154" s="207"/>
      <c r="X154" s="207"/>
      <c r="Y154" s="207"/>
      <c r="Z154" s="207"/>
      <c r="AA154" s="207"/>
      <c r="AB154" s="207"/>
      <c r="AC154" s="207"/>
      <c r="AD154" s="207"/>
      <c r="AE154" s="207"/>
      <c r="AR154" s="296" t="s">
        <v>397</v>
      </c>
      <c r="AT154" s="296" t="s">
        <v>140</v>
      </c>
      <c r="AU154" s="296" t="s">
        <v>85</v>
      </c>
      <c r="AY154" s="199" t="s">
        <v>138</v>
      </c>
      <c r="BE154" s="297">
        <f t="shared" si="4"/>
        <v>0</v>
      </c>
      <c r="BF154" s="297">
        <f t="shared" si="5"/>
        <v>0</v>
      </c>
      <c r="BG154" s="297">
        <f t="shared" si="6"/>
        <v>0</v>
      </c>
      <c r="BH154" s="297">
        <f t="shared" si="7"/>
        <v>0</v>
      </c>
      <c r="BI154" s="297">
        <f t="shared" si="8"/>
        <v>0</v>
      </c>
      <c r="BJ154" s="199" t="s">
        <v>85</v>
      </c>
      <c r="BK154" s="297">
        <f t="shared" si="9"/>
        <v>0</v>
      </c>
      <c r="BL154" s="199" t="s">
        <v>397</v>
      </c>
      <c r="BM154" s="296" t="s">
        <v>376</v>
      </c>
    </row>
    <row r="155" spans="1:65" s="193" customFormat="1" ht="14.45" customHeight="1">
      <c r="A155" s="207"/>
      <c r="B155" s="285"/>
      <c r="C155" s="318" t="s">
        <v>263</v>
      </c>
      <c r="D155" s="313" t="s">
        <v>198</v>
      </c>
      <c r="E155" s="314" t="s">
        <v>1103</v>
      </c>
      <c r="F155" s="315" t="s">
        <v>1104</v>
      </c>
      <c r="G155" s="316" t="s">
        <v>1075</v>
      </c>
      <c r="H155" s="317">
        <v>21</v>
      </c>
      <c r="I155" s="175"/>
      <c r="J155" s="298">
        <f t="shared" si="0"/>
        <v>0</v>
      </c>
      <c r="K155" s="299"/>
      <c r="L155" s="300"/>
      <c r="M155" s="179" t="s">
        <v>1</v>
      </c>
      <c r="N155" s="301" t="s">
        <v>39</v>
      </c>
      <c r="O155" s="223"/>
      <c r="P155" s="294">
        <f t="shared" si="1"/>
        <v>0</v>
      </c>
      <c r="Q155" s="294">
        <v>0</v>
      </c>
      <c r="R155" s="294">
        <f t="shared" si="2"/>
        <v>0</v>
      </c>
      <c r="S155" s="294">
        <v>0</v>
      </c>
      <c r="T155" s="295">
        <f t="shared" si="3"/>
        <v>0</v>
      </c>
      <c r="U155" s="207"/>
      <c r="V155" s="207"/>
      <c r="W155" s="207"/>
      <c r="X155" s="207"/>
      <c r="Y155" s="207"/>
      <c r="Z155" s="207"/>
      <c r="AA155" s="207"/>
      <c r="AB155" s="207"/>
      <c r="AC155" s="207"/>
      <c r="AD155" s="207"/>
      <c r="AE155" s="207"/>
      <c r="AR155" s="296" t="s">
        <v>703</v>
      </c>
      <c r="AT155" s="296" t="s">
        <v>198</v>
      </c>
      <c r="AU155" s="296" t="s">
        <v>85</v>
      </c>
      <c r="AY155" s="199" t="s">
        <v>138</v>
      </c>
      <c r="BE155" s="297">
        <f t="shared" si="4"/>
        <v>0</v>
      </c>
      <c r="BF155" s="297">
        <f t="shared" si="5"/>
        <v>0</v>
      </c>
      <c r="BG155" s="297">
        <f t="shared" si="6"/>
        <v>0</v>
      </c>
      <c r="BH155" s="297">
        <f t="shared" si="7"/>
        <v>0</v>
      </c>
      <c r="BI155" s="297">
        <f t="shared" si="8"/>
        <v>0</v>
      </c>
      <c r="BJ155" s="199" t="s">
        <v>85</v>
      </c>
      <c r="BK155" s="297">
        <f t="shared" si="9"/>
        <v>0</v>
      </c>
      <c r="BL155" s="199" t="s">
        <v>397</v>
      </c>
      <c r="BM155" s="296" t="s">
        <v>384</v>
      </c>
    </row>
    <row r="156" spans="1:65" s="193" customFormat="1" ht="22.15" customHeight="1">
      <c r="A156" s="207"/>
      <c r="B156" s="285"/>
      <c r="C156" s="319" t="s">
        <v>266</v>
      </c>
      <c r="D156" s="308" t="s">
        <v>140</v>
      </c>
      <c r="E156" s="309" t="s">
        <v>1105</v>
      </c>
      <c r="F156" s="310" t="s">
        <v>1106</v>
      </c>
      <c r="G156" s="311" t="s">
        <v>178</v>
      </c>
      <c r="H156" s="312">
        <v>20</v>
      </c>
      <c r="I156" s="162"/>
      <c r="J156" s="291">
        <f t="shared" si="0"/>
        <v>0</v>
      </c>
      <c r="K156" s="292"/>
      <c r="L156" s="208"/>
      <c r="M156" s="165" t="s">
        <v>1</v>
      </c>
      <c r="N156" s="293" t="s">
        <v>39</v>
      </c>
      <c r="O156" s="223"/>
      <c r="P156" s="294">
        <f t="shared" si="1"/>
        <v>0</v>
      </c>
      <c r="Q156" s="294">
        <v>0</v>
      </c>
      <c r="R156" s="294">
        <f t="shared" si="2"/>
        <v>0</v>
      </c>
      <c r="S156" s="294">
        <v>0</v>
      </c>
      <c r="T156" s="295">
        <f t="shared" si="3"/>
        <v>0</v>
      </c>
      <c r="U156" s="207"/>
      <c r="V156" s="207"/>
      <c r="W156" s="207"/>
      <c r="X156" s="207"/>
      <c r="Y156" s="207"/>
      <c r="Z156" s="207"/>
      <c r="AA156" s="207"/>
      <c r="AB156" s="207"/>
      <c r="AC156" s="207"/>
      <c r="AD156" s="207"/>
      <c r="AE156" s="207"/>
      <c r="AR156" s="296" t="s">
        <v>397</v>
      </c>
      <c r="AT156" s="296" t="s">
        <v>140</v>
      </c>
      <c r="AU156" s="296" t="s">
        <v>85</v>
      </c>
      <c r="AY156" s="199" t="s">
        <v>138</v>
      </c>
      <c r="BE156" s="297">
        <f t="shared" si="4"/>
        <v>0</v>
      </c>
      <c r="BF156" s="297">
        <f t="shared" si="5"/>
        <v>0</v>
      </c>
      <c r="BG156" s="297">
        <f t="shared" si="6"/>
        <v>0</v>
      </c>
      <c r="BH156" s="297">
        <f t="shared" si="7"/>
        <v>0</v>
      </c>
      <c r="BI156" s="297">
        <f t="shared" si="8"/>
        <v>0</v>
      </c>
      <c r="BJ156" s="199" t="s">
        <v>85</v>
      </c>
      <c r="BK156" s="297">
        <f t="shared" si="9"/>
        <v>0</v>
      </c>
      <c r="BL156" s="199" t="s">
        <v>397</v>
      </c>
      <c r="BM156" s="296" t="s">
        <v>391</v>
      </c>
    </row>
    <row r="157" spans="1:65" s="193" customFormat="1" ht="27" customHeight="1">
      <c r="A157" s="207"/>
      <c r="B157" s="285"/>
      <c r="C157" s="318" t="s">
        <v>269</v>
      </c>
      <c r="D157" s="313" t="s">
        <v>198</v>
      </c>
      <c r="E157" s="314" t="s">
        <v>1107</v>
      </c>
      <c r="F157" s="315" t="s">
        <v>1108</v>
      </c>
      <c r="G157" s="316" t="s">
        <v>178</v>
      </c>
      <c r="H157" s="317">
        <v>20</v>
      </c>
      <c r="I157" s="175"/>
      <c r="J157" s="298">
        <f t="shared" si="0"/>
        <v>0</v>
      </c>
      <c r="K157" s="299"/>
      <c r="L157" s="300"/>
      <c r="M157" s="179" t="s">
        <v>1</v>
      </c>
      <c r="N157" s="301" t="s">
        <v>39</v>
      </c>
      <c r="O157" s="223"/>
      <c r="P157" s="294">
        <f t="shared" si="1"/>
        <v>0</v>
      </c>
      <c r="Q157" s="294">
        <v>0</v>
      </c>
      <c r="R157" s="294">
        <f t="shared" si="2"/>
        <v>0</v>
      </c>
      <c r="S157" s="294">
        <v>0</v>
      </c>
      <c r="T157" s="295">
        <f t="shared" si="3"/>
        <v>0</v>
      </c>
      <c r="U157" s="207"/>
      <c r="V157" s="207"/>
      <c r="W157" s="207"/>
      <c r="X157" s="207"/>
      <c r="Y157" s="207"/>
      <c r="Z157" s="207"/>
      <c r="AA157" s="207"/>
      <c r="AB157" s="207"/>
      <c r="AC157" s="207"/>
      <c r="AD157" s="207"/>
      <c r="AE157" s="207"/>
      <c r="AR157" s="296" t="s">
        <v>703</v>
      </c>
      <c r="AT157" s="296" t="s">
        <v>198</v>
      </c>
      <c r="AU157" s="296" t="s">
        <v>85</v>
      </c>
      <c r="AY157" s="199" t="s">
        <v>138</v>
      </c>
      <c r="BE157" s="297">
        <f t="shared" si="4"/>
        <v>0</v>
      </c>
      <c r="BF157" s="297">
        <f t="shared" si="5"/>
        <v>0</v>
      </c>
      <c r="BG157" s="297">
        <f t="shared" si="6"/>
        <v>0</v>
      </c>
      <c r="BH157" s="297">
        <f t="shared" si="7"/>
        <v>0</v>
      </c>
      <c r="BI157" s="297">
        <f t="shared" si="8"/>
        <v>0</v>
      </c>
      <c r="BJ157" s="199" t="s">
        <v>85</v>
      </c>
      <c r="BK157" s="297">
        <f t="shared" si="9"/>
        <v>0</v>
      </c>
      <c r="BL157" s="199" t="s">
        <v>397</v>
      </c>
      <c r="BM157" s="296" t="s">
        <v>397</v>
      </c>
    </row>
    <row r="158" spans="1:65" s="193" customFormat="1" ht="24" customHeight="1">
      <c r="A158" s="207"/>
      <c r="B158" s="285"/>
      <c r="C158" s="318">
        <v>33</v>
      </c>
      <c r="D158" s="313" t="s">
        <v>198</v>
      </c>
      <c r="E158" s="314" t="s">
        <v>1109</v>
      </c>
      <c r="F158" s="315" t="s">
        <v>1110</v>
      </c>
      <c r="G158" s="316" t="s">
        <v>257</v>
      </c>
      <c r="H158" s="317">
        <v>5</v>
      </c>
      <c r="I158" s="162"/>
      <c r="J158" s="291">
        <f t="shared" si="0"/>
        <v>0</v>
      </c>
      <c r="K158" s="292"/>
      <c r="L158" s="208"/>
      <c r="M158" s="165" t="s">
        <v>1</v>
      </c>
      <c r="N158" s="293" t="s">
        <v>39</v>
      </c>
      <c r="O158" s="223"/>
      <c r="P158" s="294">
        <f t="shared" si="1"/>
        <v>0</v>
      </c>
      <c r="Q158" s="294">
        <v>0</v>
      </c>
      <c r="R158" s="294">
        <f t="shared" si="2"/>
        <v>0</v>
      </c>
      <c r="S158" s="294">
        <v>0</v>
      </c>
      <c r="T158" s="295">
        <f t="shared" si="3"/>
        <v>0</v>
      </c>
      <c r="U158" s="207"/>
      <c r="V158" s="207"/>
      <c r="W158" s="207"/>
      <c r="X158" s="207"/>
      <c r="Y158" s="207"/>
      <c r="Z158" s="207"/>
      <c r="AA158" s="207"/>
      <c r="AB158" s="207"/>
      <c r="AC158" s="207"/>
      <c r="AD158" s="207"/>
      <c r="AE158" s="207"/>
      <c r="AR158" s="296" t="s">
        <v>397</v>
      </c>
      <c r="AT158" s="296" t="s">
        <v>140</v>
      </c>
      <c r="AU158" s="296" t="s">
        <v>85</v>
      </c>
      <c r="AY158" s="199" t="s">
        <v>138</v>
      </c>
      <c r="BE158" s="297">
        <f t="shared" si="4"/>
        <v>0</v>
      </c>
      <c r="BF158" s="297">
        <f t="shared" si="5"/>
        <v>0</v>
      </c>
      <c r="BG158" s="297">
        <f t="shared" si="6"/>
        <v>0</v>
      </c>
      <c r="BH158" s="297">
        <f t="shared" si="7"/>
        <v>0</v>
      </c>
      <c r="BI158" s="297">
        <f t="shared" si="8"/>
        <v>0</v>
      </c>
      <c r="BJ158" s="199" t="s">
        <v>85</v>
      </c>
      <c r="BK158" s="297">
        <f t="shared" si="9"/>
        <v>0</v>
      </c>
      <c r="BL158" s="199" t="s">
        <v>397</v>
      </c>
      <c r="BM158" s="296" t="s">
        <v>403</v>
      </c>
    </row>
    <row r="159" spans="1:65" s="193" customFormat="1" ht="14.45" customHeight="1">
      <c r="A159" s="207"/>
      <c r="B159" s="285"/>
      <c r="C159" s="318" t="s">
        <v>276</v>
      </c>
      <c r="D159" s="313" t="s">
        <v>198</v>
      </c>
      <c r="E159" s="314" t="s">
        <v>1103</v>
      </c>
      <c r="F159" s="315" t="s">
        <v>1104</v>
      </c>
      <c r="G159" s="316" t="s">
        <v>1075</v>
      </c>
      <c r="H159" s="317">
        <v>2.8</v>
      </c>
      <c r="I159" s="175"/>
      <c r="J159" s="298">
        <f t="shared" si="0"/>
        <v>0</v>
      </c>
      <c r="K159" s="299"/>
      <c r="L159" s="300"/>
      <c r="M159" s="179" t="s">
        <v>1</v>
      </c>
      <c r="N159" s="301" t="s">
        <v>39</v>
      </c>
      <c r="O159" s="223"/>
      <c r="P159" s="294">
        <f t="shared" si="1"/>
        <v>0</v>
      </c>
      <c r="Q159" s="294">
        <v>0</v>
      </c>
      <c r="R159" s="294">
        <f t="shared" si="2"/>
        <v>0</v>
      </c>
      <c r="S159" s="294">
        <v>0</v>
      </c>
      <c r="T159" s="295">
        <f t="shared" si="3"/>
        <v>0</v>
      </c>
      <c r="U159" s="207"/>
      <c r="V159" s="207"/>
      <c r="W159" s="207"/>
      <c r="X159" s="207"/>
      <c r="Y159" s="207"/>
      <c r="Z159" s="207"/>
      <c r="AA159" s="207"/>
      <c r="AB159" s="207"/>
      <c r="AC159" s="207"/>
      <c r="AD159" s="207"/>
      <c r="AE159" s="207"/>
      <c r="AR159" s="296" t="s">
        <v>703</v>
      </c>
      <c r="AT159" s="296" t="s">
        <v>198</v>
      </c>
      <c r="AU159" s="296" t="s">
        <v>85</v>
      </c>
      <c r="AY159" s="199" t="s">
        <v>138</v>
      </c>
      <c r="BE159" s="297">
        <f t="shared" si="4"/>
        <v>0</v>
      </c>
      <c r="BF159" s="297">
        <f t="shared" si="5"/>
        <v>0</v>
      </c>
      <c r="BG159" s="297">
        <f t="shared" si="6"/>
        <v>0</v>
      </c>
      <c r="BH159" s="297">
        <f t="shared" si="7"/>
        <v>0</v>
      </c>
      <c r="BI159" s="297">
        <f t="shared" si="8"/>
        <v>0</v>
      </c>
      <c r="BJ159" s="199" t="s">
        <v>85</v>
      </c>
      <c r="BK159" s="297">
        <f t="shared" si="9"/>
        <v>0</v>
      </c>
      <c r="BL159" s="199" t="s">
        <v>397</v>
      </c>
      <c r="BM159" s="296" t="s">
        <v>411</v>
      </c>
    </row>
    <row r="160" spans="1:65" s="193" customFormat="1" ht="27.75" customHeight="1">
      <c r="A160" s="207"/>
      <c r="B160" s="285"/>
      <c r="C160" s="319">
        <v>35</v>
      </c>
      <c r="D160" s="308" t="s">
        <v>140</v>
      </c>
      <c r="E160" s="309" t="s">
        <v>1111</v>
      </c>
      <c r="F160" s="310" t="s">
        <v>1112</v>
      </c>
      <c r="G160" s="311" t="s">
        <v>178</v>
      </c>
      <c r="H160" s="312">
        <v>100</v>
      </c>
      <c r="I160" s="175"/>
      <c r="J160" s="298">
        <f t="shared" si="0"/>
        <v>0</v>
      </c>
      <c r="K160" s="299"/>
      <c r="L160" s="300"/>
      <c r="M160" s="179" t="s">
        <v>1</v>
      </c>
      <c r="N160" s="301" t="s">
        <v>39</v>
      </c>
      <c r="O160" s="223"/>
      <c r="P160" s="294">
        <f t="shared" si="1"/>
        <v>0</v>
      </c>
      <c r="Q160" s="294">
        <v>0</v>
      </c>
      <c r="R160" s="294">
        <f t="shared" si="2"/>
        <v>0</v>
      </c>
      <c r="S160" s="294">
        <v>0</v>
      </c>
      <c r="T160" s="295">
        <f t="shared" si="3"/>
        <v>0</v>
      </c>
      <c r="U160" s="207"/>
      <c r="V160" s="207"/>
      <c r="W160" s="207"/>
      <c r="X160" s="207"/>
      <c r="Y160" s="207"/>
      <c r="Z160" s="207"/>
      <c r="AA160" s="207"/>
      <c r="AB160" s="207"/>
      <c r="AC160" s="207"/>
      <c r="AD160" s="207"/>
      <c r="AE160" s="207"/>
      <c r="AR160" s="296" t="s">
        <v>703</v>
      </c>
      <c r="AT160" s="296" t="s">
        <v>198</v>
      </c>
      <c r="AU160" s="296" t="s">
        <v>85</v>
      </c>
      <c r="AY160" s="199" t="s">
        <v>138</v>
      </c>
      <c r="BE160" s="297">
        <f t="shared" si="4"/>
        <v>0</v>
      </c>
      <c r="BF160" s="297">
        <f t="shared" si="5"/>
        <v>0</v>
      </c>
      <c r="BG160" s="297">
        <f t="shared" si="6"/>
        <v>0</v>
      </c>
      <c r="BH160" s="297">
        <f t="shared" si="7"/>
        <v>0</v>
      </c>
      <c r="BI160" s="297">
        <f t="shared" si="8"/>
        <v>0</v>
      </c>
      <c r="BJ160" s="199" t="s">
        <v>85</v>
      </c>
      <c r="BK160" s="297">
        <f t="shared" si="9"/>
        <v>0</v>
      </c>
      <c r="BL160" s="199" t="s">
        <v>397</v>
      </c>
      <c r="BM160" s="296" t="s">
        <v>417</v>
      </c>
    </row>
    <row r="161" spans="1:65" s="193" customFormat="1" ht="18.75" customHeight="1">
      <c r="A161" s="207"/>
      <c r="B161" s="285"/>
      <c r="C161" s="318">
        <v>36</v>
      </c>
      <c r="D161" s="313" t="s">
        <v>198</v>
      </c>
      <c r="E161" s="314" t="s">
        <v>1113</v>
      </c>
      <c r="F161" s="315" t="s">
        <v>1114</v>
      </c>
      <c r="G161" s="316" t="s">
        <v>1075</v>
      </c>
      <c r="H161" s="317">
        <v>94.2</v>
      </c>
      <c r="I161" s="162"/>
      <c r="J161" s="291">
        <f t="shared" si="0"/>
        <v>0</v>
      </c>
      <c r="K161" s="292"/>
      <c r="L161" s="208"/>
      <c r="M161" s="165" t="s">
        <v>1</v>
      </c>
      <c r="N161" s="293" t="s">
        <v>39</v>
      </c>
      <c r="O161" s="223"/>
      <c r="P161" s="294">
        <f t="shared" si="1"/>
        <v>0</v>
      </c>
      <c r="Q161" s="294">
        <v>0</v>
      </c>
      <c r="R161" s="294">
        <f t="shared" si="2"/>
        <v>0</v>
      </c>
      <c r="S161" s="294">
        <v>0</v>
      </c>
      <c r="T161" s="295">
        <f t="shared" si="3"/>
        <v>0</v>
      </c>
      <c r="U161" s="207"/>
      <c r="V161" s="207"/>
      <c r="W161" s="207"/>
      <c r="X161" s="207"/>
      <c r="Y161" s="207"/>
      <c r="Z161" s="207"/>
      <c r="AA161" s="207"/>
      <c r="AB161" s="207"/>
      <c r="AC161" s="207"/>
      <c r="AD161" s="207"/>
      <c r="AE161" s="207"/>
      <c r="AR161" s="296" t="s">
        <v>397</v>
      </c>
      <c r="AT161" s="296" t="s">
        <v>140</v>
      </c>
      <c r="AU161" s="296" t="s">
        <v>85</v>
      </c>
      <c r="AY161" s="199" t="s">
        <v>138</v>
      </c>
      <c r="BE161" s="297">
        <f t="shared" si="4"/>
        <v>0</v>
      </c>
      <c r="BF161" s="297">
        <f t="shared" si="5"/>
        <v>0</v>
      </c>
      <c r="BG161" s="297">
        <f t="shared" si="6"/>
        <v>0</v>
      </c>
      <c r="BH161" s="297">
        <f t="shared" si="7"/>
        <v>0</v>
      </c>
      <c r="BI161" s="297">
        <f t="shared" si="8"/>
        <v>0</v>
      </c>
      <c r="BJ161" s="199" t="s">
        <v>85</v>
      </c>
      <c r="BK161" s="297">
        <f t="shared" si="9"/>
        <v>0</v>
      </c>
      <c r="BL161" s="199" t="s">
        <v>397</v>
      </c>
      <c r="BM161" s="296" t="s">
        <v>425</v>
      </c>
    </row>
    <row r="162" spans="1:65" s="193" customFormat="1" ht="26.25" customHeight="1">
      <c r="A162" s="207"/>
      <c r="B162" s="285"/>
      <c r="C162" s="318">
        <v>37</v>
      </c>
      <c r="D162" s="313" t="s">
        <v>198</v>
      </c>
      <c r="E162" s="314" t="s">
        <v>1115</v>
      </c>
      <c r="F162" s="315" t="s">
        <v>1116</v>
      </c>
      <c r="G162" s="316" t="s">
        <v>257</v>
      </c>
      <c r="H162" s="317">
        <v>1</v>
      </c>
      <c r="I162" s="175"/>
      <c r="J162" s="298">
        <f t="shared" si="0"/>
        <v>0</v>
      </c>
      <c r="K162" s="299"/>
      <c r="L162" s="300"/>
      <c r="M162" s="179" t="s">
        <v>1</v>
      </c>
      <c r="N162" s="301" t="s">
        <v>39</v>
      </c>
      <c r="O162" s="223"/>
      <c r="P162" s="294">
        <f t="shared" si="1"/>
        <v>0</v>
      </c>
      <c r="Q162" s="294">
        <v>0</v>
      </c>
      <c r="R162" s="294">
        <f t="shared" si="2"/>
        <v>0</v>
      </c>
      <c r="S162" s="294">
        <v>0</v>
      </c>
      <c r="T162" s="295">
        <f t="shared" si="3"/>
        <v>0</v>
      </c>
      <c r="U162" s="207"/>
      <c r="V162" s="207"/>
      <c r="W162" s="207"/>
      <c r="X162" s="207"/>
      <c r="Y162" s="207"/>
      <c r="Z162" s="207"/>
      <c r="AA162" s="207"/>
      <c r="AB162" s="207"/>
      <c r="AC162" s="207"/>
      <c r="AD162" s="207"/>
      <c r="AE162" s="207"/>
      <c r="AR162" s="296" t="s">
        <v>703</v>
      </c>
      <c r="AT162" s="296" t="s">
        <v>198</v>
      </c>
      <c r="AU162" s="296" t="s">
        <v>85</v>
      </c>
      <c r="AY162" s="199" t="s">
        <v>138</v>
      </c>
      <c r="BE162" s="297">
        <f t="shared" si="4"/>
        <v>0</v>
      </c>
      <c r="BF162" s="297">
        <f t="shared" si="5"/>
        <v>0</v>
      </c>
      <c r="BG162" s="297">
        <f t="shared" si="6"/>
        <v>0</v>
      </c>
      <c r="BH162" s="297">
        <f t="shared" si="7"/>
        <v>0</v>
      </c>
      <c r="BI162" s="297">
        <f t="shared" si="8"/>
        <v>0</v>
      </c>
      <c r="BJ162" s="199" t="s">
        <v>85</v>
      </c>
      <c r="BK162" s="297">
        <f t="shared" si="9"/>
        <v>0</v>
      </c>
      <c r="BL162" s="199" t="s">
        <v>397</v>
      </c>
      <c r="BM162" s="296" t="s">
        <v>431</v>
      </c>
    </row>
    <row r="163" spans="1:65" s="193" customFormat="1" ht="14.45" customHeight="1">
      <c r="A163" s="207"/>
      <c r="B163" s="285"/>
      <c r="C163" s="286">
        <v>38</v>
      </c>
      <c r="D163" s="286" t="s">
        <v>140</v>
      </c>
      <c r="E163" s="287" t="s">
        <v>785</v>
      </c>
      <c r="F163" s="288" t="s">
        <v>786</v>
      </c>
      <c r="G163" s="289" t="s">
        <v>353</v>
      </c>
      <c r="H163" s="181"/>
      <c r="I163" s="162"/>
      <c r="J163" s="291">
        <f t="shared" si="0"/>
        <v>0</v>
      </c>
      <c r="K163" s="292"/>
      <c r="L163" s="208"/>
      <c r="M163" s="165" t="s">
        <v>1</v>
      </c>
      <c r="N163" s="293" t="s">
        <v>39</v>
      </c>
      <c r="O163" s="223"/>
      <c r="P163" s="294">
        <f t="shared" si="1"/>
        <v>0</v>
      </c>
      <c r="Q163" s="294">
        <v>0</v>
      </c>
      <c r="R163" s="294">
        <f t="shared" si="2"/>
        <v>0</v>
      </c>
      <c r="S163" s="294">
        <v>0</v>
      </c>
      <c r="T163" s="295">
        <f t="shared" si="3"/>
        <v>0</v>
      </c>
      <c r="U163" s="207"/>
      <c r="V163" s="207"/>
      <c r="W163" s="207"/>
      <c r="X163" s="207"/>
      <c r="Y163" s="207"/>
      <c r="Z163" s="207"/>
      <c r="AA163" s="207"/>
      <c r="AB163" s="207"/>
      <c r="AC163" s="207"/>
      <c r="AD163" s="207"/>
      <c r="AE163" s="207"/>
      <c r="AR163" s="296" t="s">
        <v>397</v>
      </c>
      <c r="AT163" s="296" t="s">
        <v>140</v>
      </c>
      <c r="AU163" s="296" t="s">
        <v>85</v>
      </c>
      <c r="AY163" s="199" t="s">
        <v>138</v>
      </c>
      <c r="BE163" s="297">
        <f t="shared" si="4"/>
        <v>0</v>
      </c>
      <c r="BF163" s="297">
        <f t="shared" si="5"/>
        <v>0</v>
      </c>
      <c r="BG163" s="297">
        <f t="shared" si="6"/>
        <v>0</v>
      </c>
      <c r="BH163" s="297">
        <f t="shared" si="7"/>
        <v>0</v>
      </c>
      <c r="BI163" s="297">
        <f t="shared" si="8"/>
        <v>0</v>
      </c>
      <c r="BJ163" s="199" t="s">
        <v>85</v>
      </c>
      <c r="BK163" s="297">
        <f t="shared" si="9"/>
        <v>0</v>
      </c>
      <c r="BL163" s="199" t="s">
        <v>397</v>
      </c>
      <c r="BM163" s="296" t="s">
        <v>515</v>
      </c>
    </row>
    <row r="164" spans="1:65" s="193" customFormat="1" ht="14.45" customHeight="1">
      <c r="A164" s="207"/>
      <c r="B164" s="285"/>
      <c r="C164" s="286">
        <v>39</v>
      </c>
      <c r="D164" s="286" t="s">
        <v>140</v>
      </c>
      <c r="E164" s="287" t="s">
        <v>787</v>
      </c>
      <c r="F164" s="288" t="s">
        <v>788</v>
      </c>
      <c r="G164" s="289" t="s">
        <v>353</v>
      </c>
      <c r="H164" s="181"/>
      <c r="I164" s="162"/>
      <c r="J164" s="291">
        <f t="shared" si="0"/>
        <v>0</v>
      </c>
      <c r="K164" s="292"/>
      <c r="L164" s="208"/>
      <c r="M164" s="165" t="s">
        <v>1</v>
      </c>
      <c r="N164" s="293" t="s">
        <v>39</v>
      </c>
      <c r="O164" s="223"/>
      <c r="P164" s="294">
        <f t="shared" si="1"/>
        <v>0</v>
      </c>
      <c r="Q164" s="294">
        <v>0</v>
      </c>
      <c r="R164" s="294">
        <f t="shared" si="2"/>
        <v>0</v>
      </c>
      <c r="S164" s="294">
        <v>0</v>
      </c>
      <c r="T164" s="295">
        <f t="shared" si="3"/>
        <v>0</v>
      </c>
      <c r="U164" s="207"/>
      <c r="V164" s="207"/>
      <c r="W164" s="207"/>
      <c r="X164" s="207"/>
      <c r="Y164" s="207"/>
      <c r="Z164" s="207"/>
      <c r="AA164" s="207"/>
      <c r="AB164" s="207"/>
      <c r="AC164" s="207"/>
      <c r="AD164" s="207"/>
      <c r="AE164" s="207"/>
      <c r="AR164" s="296" t="s">
        <v>397</v>
      </c>
      <c r="AT164" s="296" t="s">
        <v>140</v>
      </c>
      <c r="AU164" s="296" t="s">
        <v>85</v>
      </c>
      <c r="AY164" s="199" t="s">
        <v>138</v>
      </c>
      <c r="BE164" s="297">
        <f t="shared" si="4"/>
        <v>0</v>
      </c>
      <c r="BF164" s="297">
        <f t="shared" si="5"/>
        <v>0</v>
      </c>
      <c r="BG164" s="297">
        <f t="shared" si="6"/>
        <v>0</v>
      </c>
      <c r="BH164" s="297">
        <f t="shared" si="7"/>
        <v>0</v>
      </c>
      <c r="BI164" s="297">
        <f t="shared" si="8"/>
        <v>0</v>
      </c>
      <c r="BJ164" s="199" t="s">
        <v>85</v>
      </c>
      <c r="BK164" s="297">
        <f t="shared" si="9"/>
        <v>0</v>
      </c>
      <c r="BL164" s="199" t="s">
        <v>397</v>
      </c>
      <c r="BM164" s="296" t="s">
        <v>523</v>
      </c>
    </row>
    <row r="165" spans="1:65" s="198" customFormat="1" ht="22.9" customHeight="1">
      <c r="B165" s="273"/>
      <c r="D165" s="274" t="s">
        <v>72</v>
      </c>
      <c r="E165" s="283" t="s">
        <v>789</v>
      </c>
      <c r="F165" s="283" t="s">
        <v>790</v>
      </c>
      <c r="I165" s="146"/>
      <c r="J165" s="284">
        <f>BK165</f>
        <v>0</v>
      </c>
      <c r="L165" s="273"/>
      <c r="M165" s="277"/>
      <c r="N165" s="278"/>
      <c r="O165" s="278"/>
      <c r="P165" s="279">
        <f>P166</f>
        <v>0</v>
      </c>
      <c r="Q165" s="278"/>
      <c r="R165" s="279">
        <f>R166</f>
        <v>0</v>
      </c>
      <c r="S165" s="278"/>
      <c r="T165" s="280">
        <f>T166</f>
        <v>0</v>
      </c>
      <c r="AR165" s="274" t="s">
        <v>144</v>
      </c>
      <c r="AT165" s="281" t="s">
        <v>72</v>
      </c>
      <c r="AU165" s="281" t="s">
        <v>80</v>
      </c>
      <c r="AY165" s="274" t="s">
        <v>138</v>
      </c>
      <c r="BK165" s="282">
        <f>BK166</f>
        <v>0</v>
      </c>
    </row>
    <row r="166" spans="1:65" s="193" customFormat="1" ht="14.45" customHeight="1">
      <c r="A166" s="207"/>
      <c r="B166" s="285"/>
      <c r="C166" s="286">
        <v>40</v>
      </c>
      <c r="D166" s="286" t="s">
        <v>140</v>
      </c>
      <c r="E166" s="287" t="s">
        <v>791</v>
      </c>
      <c r="F166" s="310" t="s">
        <v>1117</v>
      </c>
      <c r="G166" s="289" t="s">
        <v>793</v>
      </c>
      <c r="H166" s="290">
        <v>10</v>
      </c>
      <c r="I166" s="162"/>
      <c r="J166" s="291">
        <f>ROUND(I166*H166,2)</f>
        <v>0</v>
      </c>
      <c r="K166" s="292"/>
      <c r="L166" s="208"/>
      <c r="M166" s="182" t="s">
        <v>1</v>
      </c>
      <c r="N166" s="302" t="s">
        <v>39</v>
      </c>
      <c r="O166" s="184"/>
      <c r="P166" s="303">
        <f>O166*H166</f>
        <v>0</v>
      </c>
      <c r="Q166" s="303">
        <v>0</v>
      </c>
      <c r="R166" s="303">
        <f>Q166*H166</f>
        <v>0</v>
      </c>
      <c r="S166" s="303">
        <v>0</v>
      </c>
      <c r="T166" s="304">
        <f>S166*H166</f>
        <v>0</v>
      </c>
      <c r="U166" s="207"/>
      <c r="V166" s="207"/>
      <c r="W166" s="207"/>
      <c r="X166" s="207"/>
      <c r="Y166" s="207"/>
      <c r="Z166" s="207"/>
      <c r="AA166" s="207"/>
      <c r="AB166" s="207"/>
      <c r="AC166" s="207"/>
      <c r="AD166" s="207"/>
      <c r="AE166" s="207"/>
      <c r="AR166" s="296" t="s">
        <v>794</v>
      </c>
      <c r="AT166" s="296" t="s">
        <v>140</v>
      </c>
      <c r="AU166" s="296" t="s">
        <v>85</v>
      </c>
      <c r="AY166" s="199" t="s">
        <v>138</v>
      </c>
      <c r="BE166" s="297">
        <f>IF(N166="základná",J166,0)</f>
        <v>0</v>
      </c>
      <c r="BF166" s="297">
        <f>IF(N166="znížená",J166,0)</f>
        <v>0</v>
      </c>
      <c r="BG166" s="297">
        <f>IF(N166="zákl. prenesená",J166,0)</f>
        <v>0</v>
      </c>
      <c r="BH166" s="297">
        <f>IF(N166="zníž. prenesená",J166,0)</f>
        <v>0</v>
      </c>
      <c r="BI166" s="297">
        <f>IF(N166="nulová",J166,0)</f>
        <v>0</v>
      </c>
      <c r="BJ166" s="199" t="s">
        <v>85</v>
      </c>
      <c r="BK166" s="297">
        <f>ROUND(I166*H166,2)</f>
        <v>0</v>
      </c>
      <c r="BL166" s="199" t="s">
        <v>794</v>
      </c>
      <c r="BM166" s="296" t="s">
        <v>531</v>
      </c>
    </row>
    <row r="167" spans="1:65" s="193" customFormat="1" ht="6.95" customHeight="1">
      <c r="A167" s="207"/>
      <c r="B167" s="217"/>
      <c r="C167" s="218"/>
      <c r="D167" s="218"/>
      <c r="E167" s="218"/>
      <c r="F167" s="218"/>
      <c r="G167" s="218"/>
      <c r="H167" s="218"/>
      <c r="I167" s="218"/>
      <c r="J167" s="218"/>
      <c r="K167" s="218"/>
      <c r="L167" s="208"/>
      <c r="M167" s="207"/>
      <c r="O167" s="207"/>
      <c r="P167" s="207"/>
      <c r="Q167" s="207"/>
      <c r="R167" s="207"/>
      <c r="S167" s="207"/>
      <c r="T167" s="207"/>
      <c r="U167" s="207"/>
      <c r="V167" s="207"/>
      <c r="W167" s="207"/>
      <c r="X167" s="207"/>
      <c r="Y167" s="207"/>
      <c r="Z167" s="207"/>
      <c r="AA167" s="207"/>
      <c r="AB167" s="207"/>
      <c r="AC167" s="207"/>
      <c r="AD167" s="207"/>
      <c r="AE167" s="207"/>
    </row>
  </sheetData>
  <autoFilter ref="C122:K166"/>
  <mergeCells count="12">
    <mergeCell ref="E115:H115"/>
    <mergeCell ref="L2:V2"/>
    <mergeCell ref="E7:H7"/>
    <mergeCell ref="E9:H9"/>
    <mergeCell ref="E11:H11"/>
    <mergeCell ref="E20:H20"/>
    <mergeCell ref="E29:H29"/>
    <mergeCell ref="E85:H85"/>
    <mergeCell ref="E87:H87"/>
    <mergeCell ref="E89:H89"/>
    <mergeCell ref="E111:H111"/>
    <mergeCell ref="E113:H113"/>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5.xml><?xml version="1.0" encoding="utf-8"?>
<worksheet xmlns="http://schemas.openxmlformats.org/spreadsheetml/2006/main" xmlns:r="http://schemas.openxmlformats.org/officeDocument/2006/relationships">
  <sheetPr>
    <pageSetUpPr fitToPage="1"/>
  </sheetPr>
  <dimension ref="A2:BM227"/>
  <sheetViews>
    <sheetView showGridLines="0" zoomScale="90" zoomScaleNormal="90" workbookViewId="0">
      <selection activeCell="V28" sqref="V28"/>
    </sheetView>
  </sheetViews>
  <sheetFormatPr defaultRowHeight="11.25"/>
  <cols>
    <col min="1" max="1" width="8.83203125" style="1" customWidth="1"/>
    <col min="2" max="2" width="1.1640625" style="1" customWidth="1"/>
    <col min="3" max="4" width="4.5" style="1" customWidth="1"/>
    <col min="5" max="5" width="18.33203125" style="1" customWidth="1"/>
    <col min="6" max="6" width="54.5" style="1" customWidth="1"/>
    <col min="7" max="7" width="8" style="1" customWidth="1"/>
    <col min="8" max="8" width="15" style="1" customWidth="1"/>
    <col min="9" max="9" width="16.83203125" style="1" customWidth="1"/>
    <col min="10" max="10" width="23.83203125" style="1" customWidth="1"/>
    <col min="11" max="11" width="23.83203125" style="1" hidden="1" customWidth="1"/>
    <col min="12" max="12" width="10" style="1" customWidth="1"/>
    <col min="13" max="13" width="11.5" style="1" hidden="1" customWidth="1"/>
    <col min="14" max="14" width="9.1640625" style="1" hidden="1"/>
    <col min="15" max="20" width="15.1640625" style="1" hidden="1" customWidth="1"/>
    <col min="21" max="21" width="17.5" style="1" hidden="1" customWidth="1"/>
    <col min="22" max="22" width="13.1640625" style="1" customWidth="1"/>
    <col min="23" max="23" width="17.5" style="1" customWidth="1"/>
    <col min="24" max="24" width="13.1640625" style="1" customWidth="1"/>
    <col min="25" max="25" width="16" style="1" customWidth="1"/>
    <col min="26" max="26" width="11.6640625" style="1" customWidth="1"/>
    <col min="27" max="27" width="16" style="1" customWidth="1"/>
    <col min="28" max="28" width="17.5" style="1" customWidth="1"/>
    <col min="29" max="29" width="11.6640625" style="1" customWidth="1"/>
    <col min="30" max="30" width="16" style="1" customWidth="1"/>
    <col min="31" max="31" width="17.5" style="1" customWidth="1"/>
    <col min="44" max="65" width="9.1640625" style="1" hidden="1"/>
  </cols>
  <sheetData>
    <row r="2" spans="1:46" s="1" customFormat="1" ht="36.950000000000003" customHeight="1">
      <c r="L2" s="375" t="s">
        <v>5</v>
      </c>
      <c r="M2" s="358"/>
      <c r="N2" s="358"/>
      <c r="O2" s="358"/>
      <c r="P2" s="358"/>
      <c r="Q2" s="358"/>
      <c r="R2" s="358"/>
      <c r="S2" s="358"/>
      <c r="T2" s="358"/>
      <c r="U2" s="358"/>
      <c r="V2" s="358"/>
      <c r="AT2" s="14" t="s">
        <v>92</v>
      </c>
    </row>
    <row r="3" spans="1:46" s="1" customFormat="1" ht="6.95" customHeight="1">
      <c r="B3" s="15"/>
      <c r="C3" s="16"/>
      <c r="D3" s="16"/>
      <c r="E3" s="16"/>
      <c r="F3" s="16"/>
      <c r="G3" s="16"/>
      <c r="H3" s="16"/>
      <c r="I3" s="16"/>
      <c r="J3" s="16"/>
      <c r="K3" s="16"/>
      <c r="L3" s="17"/>
      <c r="AT3" s="14" t="s">
        <v>73</v>
      </c>
    </row>
    <row r="4" spans="1:46" s="1" customFormat="1" ht="24.95" customHeight="1">
      <c r="B4" s="17"/>
      <c r="D4" s="18" t="s">
        <v>1021</v>
      </c>
      <c r="L4" s="17"/>
      <c r="M4" s="103" t="s">
        <v>9</v>
      </c>
      <c r="AT4" s="14" t="s">
        <v>3</v>
      </c>
    </row>
    <row r="5" spans="1:46" s="1" customFormat="1" ht="6.95" customHeight="1">
      <c r="B5" s="17"/>
      <c r="L5" s="17"/>
    </row>
    <row r="6" spans="1:46" s="1" customFormat="1" ht="12" customHeight="1">
      <c r="B6" s="17"/>
      <c r="D6" s="24" t="s">
        <v>14</v>
      </c>
      <c r="L6" s="17"/>
    </row>
    <row r="7" spans="1:46" s="1" customFormat="1" ht="14.45" customHeight="1">
      <c r="B7" s="17"/>
      <c r="E7" s="380" t="str">
        <f>'Rekapitulácia stavby'!K6</f>
        <v>Zníženie energetickej náročnosti verejnej budovy Obecná knižnica Porúbka</v>
      </c>
      <c r="F7" s="381"/>
      <c r="G7" s="381"/>
      <c r="H7" s="381"/>
      <c r="L7" s="17"/>
    </row>
    <row r="8" spans="1:46" s="1" customFormat="1" ht="12" customHeight="1">
      <c r="B8" s="17"/>
      <c r="D8" s="24" t="s">
        <v>100</v>
      </c>
      <c r="L8" s="17"/>
    </row>
    <row r="9" spans="1:46" s="2" customFormat="1" ht="14.45" customHeight="1">
      <c r="A9" s="30"/>
      <c r="B9" s="31"/>
      <c r="C9" s="30"/>
      <c r="D9" s="30"/>
      <c r="E9" s="380" t="s">
        <v>101</v>
      </c>
      <c r="F9" s="379"/>
      <c r="G9" s="379"/>
      <c r="H9" s="379"/>
      <c r="I9" s="30"/>
      <c r="J9" s="30"/>
      <c r="K9" s="30"/>
      <c r="L9" s="43"/>
      <c r="S9" s="30"/>
      <c r="T9" s="30"/>
      <c r="U9" s="30"/>
      <c r="V9" s="30"/>
      <c r="W9" s="30"/>
      <c r="X9" s="30"/>
      <c r="Y9" s="30"/>
      <c r="Z9" s="30"/>
      <c r="AA9" s="30"/>
      <c r="AB9" s="30"/>
      <c r="AC9" s="30"/>
      <c r="AD9" s="30"/>
      <c r="AE9" s="30"/>
    </row>
    <row r="10" spans="1:46" s="2" customFormat="1" ht="12" customHeight="1">
      <c r="A10" s="30"/>
      <c r="B10" s="31"/>
      <c r="C10" s="30"/>
      <c r="D10" s="24" t="s">
        <v>102</v>
      </c>
      <c r="E10" s="30"/>
      <c r="F10" s="30"/>
      <c r="G10" s="30"/>
      <c r="H10" s="30"/>
      <c r="I10" s="30"/>
      <c r="J10" s="30"/>
      <c r="K10" s="30"/>
      <c r="L10" s="43"/>
      <c r="S10" s="30"/>
      <c r="T10" s="30"/>
      <c r="U10" s="30"/>
      <c r="V10" s="30"/>
      <c r="W10" s="30"/>
      <c r="X10" s="30"/>
      <c r="Y10" s="30"/>
      <c r="Z10" s="30"/>
      <c r="AA10" s="30"/>
      <c r="AB10" s="30"/>
      <c r="AC10" s="30"/>
      <c r="AD10" s="30"/>
      <c r="AE10" s="30"/>
    </row>
    <row r="11" spans="1:46" s="2" customFormat="1" ht="15.6" customHeight="1">
      <c r="A11" s="30"/>
      <c r="B11" s="31"/>
      <c r="C11" s="30"/>
      <c r="D11" s="30"/>
      <c r="E11" s="333" t="s">
        <v>1140</v>
      </c>
      <c r="F11" s="379"/>
      <c r="G11" s="379"/>
      <c r="H11" s="379"/>
      <c r="I11" s="30"/>
      <c r="J11" s="30"/>
      <c r="K11" s="30"/>
      <c r="L11" s="43"/>
      <c r="S11" s="30"/>
      <c r="T11" s="30"/>
      <c r="U11" s="30"/>
      <c r="V11" s="30"/>
      <c r="W11" s="30"/>
      <c r="X11" s="30"/>
      <c r="Y11" s="30"/>
      <c r="Z11" s="30"/>
      <c r="AA11" s="30"/>
      <c r="AB11" s="30"/>
      <c r="AC11" s="30"/>
      <c r="AD11" s="30"/>
      <c r="AE11" s="30"/>
    </row>
    <row r="12" spans="1:46" s="2" customFormat="1">
      <c r="A12" s="30"/>
      <c r="B12" s="31"/>
      <c r="C12" s="30"/>
      <c r="D12" s="30"/>
      <c r="E12" s="30"/>
      <c r="F12" s="30"/>
      <c r="G12" s="30"/>
      <c r="H12" s="30"/>
      <c r="I12" s="30"/>
      <c r="J12" s="30"/>
      <c r="K12" s="30"/>
      <c r="L12" s="43"/>
      <c r="S12" s="30"/>
      <c r="T12" s="30"/>
      <c r="U12" s="30"/>
      <c r="V12" s="30"/>
      <c r="W12" s="30"/>
      <c r="X12" s="30"/>
      <c r="Y12" s="30"/>
      <c r="Z12" s="30"/>
      <c r="AA12" s="30"/>
      <c r="AB12" s="30"/>
      <c r="AC12" s="30"/>
      <c r="AD12" s="30"/>
      <c r="AE12" s="30"/>
    </row>
    <row r="13" spans="1:46" s="2" customFormat="1" ht="12" customHeight="1">
      <c r="A13" s="30"/>
      <c r="B13" s="31"/>
      <c r="C13" s="30"/>
      <c r="D13" s="24" t="s">
        <v>15</v>
      </c>
      <c r="E13" s="30"/>
      <c r="F13" s="22" t="s">
        <v>1</v>
      </c>
      <c r="G13" s="30"/>
      <c r="H13" s="30"/>
      <c r="I13" s="24" t="s">
        <v>16</v>
      </c>
      <c r="J13" s="22" t="s">
        <v>1</v>
      </c>
      <c r="K13" s="30"/>
      <c r="L13" s="43"/>
      <c r="S13" s="30"/>
      <c r="T13" s="30"/>
      <c r="U13" s="30"/>
      <c r="V13" s="30"/>
      <c r="W13" s="30"/>
      <c r="X13" s="30"/>
      <c r="Y13" s="30"/>
      <c r="Z13" s="30"/>
      <c r="AA13" s="30"/>
      <c r="AB13" s="30"/>
      <c r="AC13" s="30"/>
      <c r="AD13" s="30"/>
      <c r="AE13" s="30"/>
    </row>
    <row r="14" spans="1:46" s="2" customFormat="1" ht="12" customHeight="1">
      <c r="A14" s="30"/>
      <c r="B14" s="31"/>
      <c r="C14" s="30"/>
      <c r="D14" s="24" t="s">
        <v>17</v>
      </c>
      <c r="E14" s="30"/>
      <c r="F14" s="22" t="s">
        <v>18</v>
      </c>
      <c r="G14" s="30"/>
      <c r="H14" s="30"/>
      <c r="I14" s="24" t="s">
        <v>19</v>
      </c>
      <c r="J14" s="56" t="str">
        <f>'Rekapitulácia stavby'!AN8</f>
        <v>Vyplň údaj</v>
      </c>
      <c r="K14" s="30"/>
      <c r="L14" s="43"/>
      <c r="S14" s="30"/>
      <c r="T14" s="30"/>
      <c r="U14" s="30"/>
      <c r="V14" s="30"/>
      <c r="W14" s="30"/>
      <c r="X14" s="30"/>
      <c r="Y14" s="30"/>
      <c r="Z14" s="30"/>
      <c r="AA14" s="30"/>
      <c r="AB14" s="30"/>
      <c r="AC14" s="30"/>
      <c r="AD14" s="30"/>
      <c r="AE14" s="30"/>
    </row>
    <row r="15" spans="1:46" s="2" customFormat="1" ht="10.9" customHeight="1">
      <c r="A15" s="30"/>
      <c r="B15" s="31"/>
      <c r="C15" s="30"/>
      <c r="D15" s="30"/>
      <c r="E15" s="30"/>
      <c r="F15" s="30"/>
      <c r="G15" s="30"/>
      <c r="H15" s="30"/>
      <c r="I15" s="30"/>
      <c r="J15" s="30"/>
      <c r="K15" s="30"/>
      <c r="L15" s="43"/>
      <c r="S15" s="30"/>
      <c r="T15" s="30"/>
      <c r="U15" s="30"/>
      <c r="V15" s="30"/>
      <c r="W15" s="30"/>
      <c r="X15" s="30"/>
      <c r="Y15" s="30"/>
      <c r="Z15" s="30"/>
      <c r="AA15" s="30"/>
      <c r="AB15" s="30"/>
      <c r="AC15" s="30"/>
      <c r="AD15" s="30"/>
      <c r="AE15" s="30"/>
    </row>
    <row r="16" spans="1:46" s="2" customFormat="1" ht="12" customHeight="1">
      <c r="A16" s="30"/>
      <c r="B16" s="31"/>
      <c r="C16" s="30"/>
      <c r="D16" s="24" t="s">
        <v>20</v>
      </c>
      <c r="E16" s="30"/>
      <c r="F16" s="30"/>
      <c r="G16" s="30"/>
      <c r="H16" s="30"/>
      <c r="I16" s="24" t="s">
        <v>21</v>
      </c>
      <c r="J16" s="22" t="str">
        <f>IF('Rekapitulácia stavby'!AN10="","",'Rekapitulácia stavby'!AN10)</f>
        <v/>
      </c>
      <c r="K16" s="30"/>
      <c r="L16" s="43"/>
      <c r="S16" s="30"/>
      <c r="T16" s="30"/>
      <c r="U16" s="30"/>
      <c r="V16" s="30"/>
      <c r="W16" s="30"/>
      <c r="X16" s="30"/>
      <c r="Y16" s="30"/>
      <c r="Z16" s="30"/>
      <c r="AA16" s="30"/>
      <c r="AB16" s="30"/>
      <c r="AC16" s="30"/>
      <c r="AD16" s="30"/>
      <c r="AE16" s="30"/>
    </row>
    <row r="17" spans="1:31" s="2" customFormat="1" ht="18" customHeight="1">
      <c r="A17" s="30"/>
      <c r="B17" s="31"/>
      <c r="C17" s="30"/>
      <c r="D17" s="30"/>
      <c r="E17" s="22" t="str">
        <f>IF('Rekapitulácia stavby'!E11="","",'Rekapitulácia stavby'!E11)</f>
        <v xml:space="preserve"> </v>
      </c>
      <c r="F17" s="30"/>
      <c r="G17" s="30"/>
      <c r="H17" s="30"/>
      <c r="I17" s="24" t="s">
        <v>23</v>
      </c>
      <c r="J17" s="22" t="str">
        <f>IF('Rekapitulácia stavby'!AN11="","",'Rekapitulácia stavby'!AN11)</f>
        <v/>
      </c>
      <c r="K17" s="30"/>
      <c r="L17" s="43"/>
      <c r="S17" s="30"/>
      <c r="T17" s="30"/>
      <c r="U17" s="30"/>
      <c r="V17" s="30"/>
      <c r="W17" s="30"/>
      <c r="X17" s="30"/>
      <c r="Y17" s="30"/>
      <c r="Z17" s="30"/>
      <c r="AA17" s="30"/>
      <c r="AB17" s="30"/>
      <c r="AC17" s="30"/>
      <c r="AD17" s="30"/>
      <c r="AE17" s="30"/>
    </row>
    <row r="18" spans="1:31" s="2" customFormat="1" ht="6.95" customHeight="1">
      <c r="A18" s="30"/>
      <c r="B18" s="31"/>
      <c r="C18" s="30"/>
      <c r="D18" s="30"/>
      <c r="E18" s="30"/>
      <c r="F18" s="30"/>
      <c r="G18" s="30"/>
      <c r="H18" s="30"/>
      <c r="I18" s="30"/>
      <c r="J18" s="30"/>
      <c r="K18" s="30"/>
      <c r="L18" s="43"/>
      <c r="S18" s="30"/>
      <c r="T18" s="30"/>
      <c r="U18" s="30"/>
      <c r="V18" s="30"/>
      <c r="W18" s="30"/>
      <c r="X18" s="30"/>
      <c r="Y18" s="30"/>
      <c r="Z18" s="30"/>
      <c r="AA18" s="30"/>
      <c r="AB18" s="30"/>
      <c r="AC18" s="30"/>
      <c r="AD18" s="30"/>
      <c r="AE18" s="30"/>
    </row>
    <row r="19" spans="1:31" s="2" customFormat="1" ht="12" customHeight="1">
      <c r="A19" s="30"/>
      <c r="B19" s="31"/>
      <c r="C19" s="30"/>
      <c r="D19" s="24" t="s">
        <v>24</v>
      </c>
      <c r="E19" s="30"/>
      <c r="F19" s="30"/>
      <c r="G19" s="30"/>
      <c r="H19" s="30"/>
      <c r="I19" s="24" t="s">
        <v>21</v>
      </c>
      <c r="J19" s="25" t="str">
        <f>'Rekapitulácia stavby'!AN13</f>
        <v>Vyplň údaj</v>
      </c>
      <c r="K19" s="30"/>
      <c r="L19" s="43"/>
      <c r="S19" s="30"/>
      <c r="T19" s="30"/>
      <c r="U19" s="30"/>
      <c r="V19" s="30"/>
      <c r="W19" s="30"/>
      <c r="X19" s="30"/>
      <c r="Y19" s="30"/>
      <c r="Z19" s="30"/>
      <c r="AA19" s="30"/>
      <c r="AB19" s="30"/>
      <c r="AC19" s="30"/>
      <c r="AD19" s="30"/>
      <c r="AE19" s="30"/>
    </row>
    <row r="20" spans="1:31" s="2" customFormat="1" ht="18" customHeight="1">
      <c r="A20" s="30"/>
      <c r="B20" s="31"/>
      <c r="C20" s="30"/>
      <c r="D20" s="30"/>
      <c r="E20" s="382" t="str">
        <f>'Rekapitulácia stavby'!E14</f>
        <v>Vyplň údaj</v>
      </c>
      <c r="F20" s="357"/>
      <c r="G20" s="357"/>
      <c r="H20" s="357"/>
      <c r="I20" s="24" t="s">
        <v>23</v>
      </c>
      <c r="J20" s="25" t="str">
        <f>'Rekapitulácia stavby'!AN14</f>
        <v>Vyplň údaj</v>
      </c>
      <c r="K20" s="30"/>
      <c r="L20" s="43"/>
      <c r="S20" s="30"/>
      <c r="T20" s="30"/>
      <c r="U20" s="30"/>
      <c r="V20" s="30"/>
      <c r="W20" s="30"/>
      <c r="X20" s="30"/>
      <c r="Y20" s="30"/>
      <c r="Z20" s="30"/>
      <c r="AA20" s="30"/>
      <c r="AB20" s="30"/>
      <c r="AC20" s="30"/>
      <c r="AD20" s="30"/>
      <c r="AE20" s="30"/>
    </row>
    <row r="21" spans="1:31" s="2" customFormat="1" ht="6.95" customHeight="1">
      <c r="A21" s="30"/>
      <c r="B21" s="31"/>
      <c r="C21" s="30"/>
      <c r="D21" s="30"/>
      <c r="E21" s="30"/>
      <c r="F21" s="30"/>
      <c r="G21" s="30"/>
      <c r="H21" s="30"/>
      <c r="I21" s="30"/>
      <c r="J21" s="30"/>
      <c r="K21" s="30"/>
      <c r="L21" s="43"/>
      <c r="S21" s="30"/>
      <c r="T21" s="30"/>
      <c r="U21" s="30"/>
      <c r="V21" s="30"/>
      <c r="W21" s="30"/>
      <c r="X21" s="30"/>
      <c r="Y21" s="30"/>
      <c r="Z21" s="30"/>
      <c r="AA21" s="30"/>
      <c r="AB21" s="30"/>
      <c r="AC21" s="30"/>
      <c r="AD21" s="30"/>
      <c r="AE21" s="30"/>
    </row>
    <row r="22" spans="1:31" s="2" customFormat="1" ht="12" customHeight="1">
      <c r="A22" s="30"/>
      <c r="B22" s="31"/>
      <c r="C22" s="30"/>
      <c r="D22" s="24" t="s">
        <v>26</v>
      </c>
      <c r="E22" s="30"/>
      <c r="F22" s="30"/>
      <c r="G22" s="30"/>
      <c r="H22" s="30"/>
      <c r="I22" s="24" t="s">
        <v>21</v>
      </c>
      <c r="J22" s="22" t="str">
        <f>IF('Rekapitulácia stavby'!AN16="","",'Rekapitulácia stavby'!AN16)</f>
        <v/>
      </c>
      <c r="K22" s="30"/>
      <c r="L22" s="43"/>
      <c r="S22" s="30"/>
      <c r="T22" s="30"/>
      <c r="U22" s="30"/>
      <c r="V22" s="30"/>
      <c r="W22" s="30"/>
      <c r="X22" s="30"/>
      <c r="Y22" s="30"/>
      <c r="Z22" s="30"/>
      <c r="AA22" s="30"/>
      <c r="AB22" s="30"/>
      <c r="AC22" s="30"/>
      <c r="AD22" s="30"/>
      <c r="AE22" s="30"/>
    </row>
    <row r="23" spans="1:31" s="2" customFormat="1" ht="18" customHeight="1">
      <c r="A23" s="30"/>
      <c r="B23" s="31"/>
      <c r="C23" s="30"/>
      <c r="D23" s="30"/>
      <c r="E23" s="22" t="str">
        <f>IF('Rekapitulácia stavby'!E17="","",'Rekapitulácia stavby'!E17)</f>
        <v xml:space="preserve"> </v>
      </c>
      <c r="F23" s="30"/>
      <c r="G23" s="30"/>
      <c r="H23" s="30"/>
      <c r="I23" s="24" t="s">
        <v>23</v>
      </c>
      <c r="J23" s="22" t="str">
        <f>IF('Rekapitulácia stavby'!AN17="","",'Rekapitulácia stavby'!AN17)</f>
        <v/>
      </c>
      <c r="K23" s="30"/>
      <c r="L23" s="43"/>
      <c r="S23" s="30"/>
      <c r="T23" s="30"/>
      <c r="U23" s="30"/>
      <c r="V23" s="30"/>
      <c r="W23" s="30"/>
      <c r="X23" s="30"/>
      <c r="Y23" s="30"/>
      <c r="Z23" s="30"/>
      <c r="AA23" s="30"/>
      <c r="AB23" s="30"/>
      <c r="AC23" s="30"/>
      <c r="AD23" s="30"/>
      <c r="AE23" s="30"/>
    </row>
    <row r="24" spans="1:31" s="2" customFormat="1" ht="6.95" customHeight="1">
      <c r="A24" s="30"/>
      <c r="B24" s="31"/>
      <c r="C24" s="30"/>
      <c r="D24" s="30"/>
      <c r="E24" s="30"/>
      <c r="F24" s="30"/>
      <c r="G24" s="30"/>
      <c r="H24" s="30"/>
      <c r="I24" s="30"/>
      <c r="J24" s="30"/>
      <c r="K24" s="30"/>
      <c r="L24" s="43"/>
      <c r="S24" s="30"/>
      <c r="T24" s="30"/>
      <c r="U24" s="30"/>
      <c r="V24" s="30"/>
      <c r="W24" s="30"/>
      <c r="X24" s="30"/>
      <c r="Y24" s="30"/>
      <c r="Z24" s="30"/>
      <c r="AA24" s="30"/>
      <c r="AB24" s="30"/>
      <c r="AC24" s="30"/>
      <c r="AD24" s="30"/>
      <c r="AE24" s="30"/>
    </row>
    <row r="25" spans="1:31" s="2" customFormat="1" ht="12" customHeight="1">
      <c r="A25" s="30"/>
      <c r="B25" s="31"/>
      <c r="C25" s="30"/>
      <c r="D25" s="24" t="s">
        <v>28</v>
      </c>
      <c r="E25" s="30"/>
      <c r="F25" s="30"/>
      <c r="G25" s="30"/>
      <c r="H25" s="30"/>
      <c r="I25" s="24" t="s">
        <v>21</v>
      </c>
      <c r="J25" s="22" t="s">
        <v>1</v>
      </c>
      <c r="K25" s="30"/>
      <c r="L25" s="43"/>
      <c r="S25" s="30"/>
      <c r="T25" s="30"/>
      <c r="U25" s="30"/>
      <c r="V25" s="30"/>
      <c r="W25" s="30"/>
      <c r="X25" s="30"/>
      <c r="Y25" s="30"/>
      <c r="Z25" s="30"/>
      <c r="AA25" s="30"/>
      <c r="AB25" s="30"/>
      <c r="AC25" s="30"/>
      <c r="AD25" s="30"/>
      <c r="AE25" s="30"/>
    </row>
    <row r="26" spans="1:31" s="2" customFormat="1" ht="18" customHeight="1">
      <c r="A26" s="30"/>
      <c r="B26" s="31"/>
      <c r="C26" s="30"/>
      <c r="D26" s="30"/>
      <c r="E26" s="22"/>
      <c r="F26" s="30"/>
      <c r="G26" s="30"/>
      <c r="H26" s="30"/>
      <c r="I26" s="24" t="s">
        <v>23</v>
      </c>
      <c r="J26" s="22" t="s">
        <v>1</v>
      </c>
      <c r="K26" s="30"/>
      <c r="L26" s="43"/>
      <c r="S26" s="30"/>
      <c r="T26" s="30"/>
      <c r="U26" s="30"/>
      <c r="V26" s="30"/>
      <c r="W26" s="30"/>
      <c r="X26" s="30"/>
      <c r="Y26" s="30"/>
      <c r="Z26" s="30"/>
      <c r="AA26" s="30"/>
      <c r="AB26" s="30"/>
      <c r="AC26" s="30"/>
      <c r="AD26" s="30"/>
      <c r="AE26" s="30"/>
    </row>
    <row r="27" spans="1:31" s="2" customFormat="1" ht="6.95" customHeight="1">
      <c r="A27" s="30"/>
      <c r="B27" s="31"/>
      <c r="C27" s="30"/>
      <c r="D27" s="30"/>
      <c r="E27" s="30"/>
      <c r="F27" s="30"/>
      <c r="G27" s="30"/>
      <c r="H27" s="30"/>
      <c r="I27" s="30"/>
      <c r="J27" s="30"/>
      <c r="K27" s="30"/>
      <c r="L27" s="43"/>
      <c r="S27" s="30"/>
      <c r="T27" s="30"/>
      <c r="U27" s="30"/>
      <c r="V27" s="30"/>
      <c r="W27" s="30"/>
      <c r="X27" s="30"/>
      <c r="Y27" s="30"/>
      <c r="Z27" s="30"/>
      <c r="AA27" s="30"/>
      <c r="AB27" s="30"/>
      <c r="AC27" s="30"/>
      <c r="AD27" s="30"/>
      <c r="AE27" s="30"/>
    </row>
    <row r="28" spans="1:31" s="2" customFormat="1" ht="12" customHeight="1">
      <c r="A28" s="30"/>
      <c r="B28" s="31"/>
      <c r="C28" s="30"/>
      <c r="D28" s="24" t="s">
        <v>29</v>
      </c>
      <c r="E28" s="30"/>
      <c r="F28" s="30"/>
      <c r="G28" s="30"/>
      <c r="H28" s="30"/>
      <c r="I28" s="30"/>
      <c r="J28" s="30"/>
      <c r="K28" s="30"/>
      <c r="L28" s="43"/>
      <c r="S28" s="30"/>
      <c r="T28" s="30"/>
      <c r="U28" s="30"/>
      <c r="V28" s="30"/>
      <c r="W28" s="30"/>
      <c r="X28" s="30"/>
      <c r="Y28" s="30"/>
      <c r="Z28" s="30"/>
      <c r="AA28" s="30"/>
      <c r="AB28" s="30"/>
      <c r="AC28" s="30"/>
      <c r="AD28" s="30"/>
      <c r="AE28" s="30"/>
    </row>
    <row r="29" spans="1:31" s="8" customFormat="1" ht="14.45" customHeight="1">
      <c r="A29" s="104"/>
      <c r="B29" s="105"/>
      <c r="C29" s="104"/>
      <c r="D29" s="104"/>
      <c r="E29" s="376" t="s">
        <v>1</v>
      </c>
      <c r="F29" s="376"/>
      <c r="G29" s="376"/>
      <c r="H29" s="376"/>
      <c r="I29" s="104"/>
      <c r="J29" s="104"/>
      <c r="K29" s="104"/>
      <c r="L29" s="106"/>
      <c r="S29" s="104"/>
      <c r="T29" s="104"/>
      <c r="U29" s="104"/>
      <c r="V29" s="104"/>
      <c r="W29" s="104"/>
      <c r="X29" s="104"/>
      <c r="Y29" s="104"/>
      <c r="Z29" s="104"/>
      <c r="AA29" s="104"/>
      <c r="AB29" s="104"/>
      <c r="AC29" s="104"/>
      <c r="AD29" s="104"/>
      <c r="AE29" s="104"/>
    </row>
    <row r="30" spans="1:31" s="2" customFormat="1" ht="6.95" customHeight="1">
      <c r="A30" s="30"/>
      <c r="B30" s="31"/>
      <c r="C30" s="30"/>
      <c r="D30" s="30"/>
      <c r="E30" s="30"/>
      <c r="F30" s="30"/>
      <c r="G30" s="30"/>
      <c r="H30" s="30"/>
      <c r="I30" s="30"/>
      <c r="J30" s="30"/>
      <c r="K30" s="30"/>
      <c r="L30" s="43"/>
      <c r="S30" s="30"/>
      <c r="T30" s="30"/>
      <c r="U30" s="30"/>
      <c r="V30" s="30"/>
      <c r="W30" s="30"/>
      <c r="X30" s="30"/>
      <c r="Y30" s="30"/>
      <c r="Z30" s="30"/>
      <c r="AA30" s="30"/>
      <c r="AB30" s="30"/>
      <c r="AC30" s="30"/>
      <c r="AD30" s="30"/>
      <c r="AE30" s="30"/>
    </row>
    <row r="31" spans="1:31" s="2" customFormat="1" ht="6.95"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25.35" customHeight="1">
      <c r="A32" s="30"/>
      <c r="B32" s="31"/>
      <c r="C32" s="30"/>
      <c r="D32" s="107" t="s">
        <v>33</v>
      </c>
      <c r="E32" s="30"/>
      <c r="F32" s="30"/>
      <c r="G32" s="30"/>
      <c r="H32" s="30"/>
      <c r="I32" s="30"/>
      <c r="J32" s="72">
        <f>ROUND(J130, 2)</f>
        <v>0</v>
      </c>
      <c r="K32" s="30"/>
      <c r="L32" s="43"/>
      <c r="S32" s="30"/>
      <c r="T32" s="30"/>
      <c r="U32" s="30"/>
      <c r="V32" s="30"/>
      <c r="W32" s="30"/>
      <c r="X32" s="30"/>
      <c r="Y32" s="30"/>
      <c r="Z32" s="30"/>
      <c r="AA32" s="30"/>
      <c r="AB32" s="30"/>
      <c r="AC32" s="30"/>
      <c r="AD32" s="30"/>
      <c r="AE32" s="30"/>
    </row>
    <row r="33" spans="1:31" s="2" customFormat="1" ht="6.95" customHeight="1">
      <c r="A33" s="30"/>
      <c r="B33" s="31"/>
      <c r="C33" s="30"/>
      <c r="D33" s="67"/>
      <c r="E33" s="67"/>
      <c r="F33" s="67"/>
      <c r="G33" s="67"/>
      <c r="H33" s="67"/>
      <c r="I33" s="67"/>
      <c r="J33" s="67"/>
      <c r="K33" s="67"/>
      <c r="L33" s="43"/>
      <c r="S33" s="30"/>
      <c r="T33" s="30"/>
      <c r="U33" s="30"/>
      <c r="V33" s="30"/>
      <c r="W33" s="30"/>
      <c r="X33" s="30"/>
      <c r="Y33" s="30"/>
      <c r="Z33" s="30"/>
      <c r="AA33" s="30"/>
      <c r="AB33" s="30"/>
      <c r="AC33" s="30"/>
      <c r="AD33" s="30"/>
      <c r="AE33" s="30"/>
    </row>
    <row r="34" spans="1:31" s="2" customFormat="1" ht="14.45" customHeight="1">
      <c r="A34" s="30"/>
      <c r="B34" s="31"/>
      <c r="C34" s="30"/>
      <c r="D34" s="30"/>
      <c r="E34" s="30"/>
      <c r="F34" s="34" t="s">
        <v>35</v>
      </c>
      <c r="G34" s="30"/>
      <c r="H34" s="30"/>
      <c r="I34" s="34" t="s">
        <v>34</v>
      </c>
      <c r="J34" s="34" t="s">
        <v>36</v>
      </c>
      <c r="K34" s="30"/>
      <c r="L34" s="43"/>
      <c r="S34" s="30"/>
      <c r="T34" s="30"/>
      <c r="U34" s="30"/>
      <c r="V34" s="30"/>
      <c r="W34" s="30"/>
      <c r="X34" s="30"/>
      <c r="Y34" s="30"/>
      <c r="Z34" s="30"/>
      <c r="AA34" s="30"/>
      <c r="AB34" s="30"/>
      <c r="AC34" s="30"/>
      <c r="AD34" s="30"/>
      <c r="AE34" s="30"/>
    </row>
    <row r="35" spans="1:31" s="2" customFormat="1" ht="14.45" customHeight="1">
      <c r="A35" s="30"/>
      <c r="B35" s="31"/>
      <c r="C35" s="30"/>
      <c r="D35" s="108" t="s">
        <v>37</v>
      </c>
      <c r="E35" s="36" t="s">
        <v>38</v>
      </c>
      <c r="F35" s="109">
        <f>ROUND((SUM(BE130:BE226)),  2)</f>
        <v>0</v>
      </c>
      <c r="G35" s="110"/>
      <c r="H35" s="110"/>
      <c r="I35" s="111">
        <v>0.2</v>
      </c>
      <c r="J35" s="109">
        <f>ROUND(((SUM(BE130:BE226))*I35),  2)</f>
        <v>0</v>
      </c>
      <c r="K35" s="30"/>
      <c r="L35" s="43"/>
      <c r="S35" s="30"/>
      <c r="T35" s="30"/>
      <c r="U35" s="30"/>
      <c r="V35" s="30"/>
      <c r="W35" s="30"/>
      <c r="X35" s="30"/>
      <c r="Y35" s="30"/>
      <c r="Z35" s="30"/>
      <c r="AA35" s="30"/>
      <c r="AB35" s="30"/>
      <c r="AC35" s="30"/>
      <c r="AD35" s="30"/>
      <c r="AE35" s="30"/>
    </row>
    <row r="36" spans="1:31" s="2" customFormat="1" ht="14.45" customHeight="1">
      <c r="A36" s="30"/>
      <c r="B36" s="31"/>
      <c r="C36" s="30"/>
      <c r="D36" s="30"/>
      <c r="E36" s="36" t="s">
        <v>39</v>
      </c>
      <c r="F36" s="109">
        <f>ROUND((SUM(BF130:BF226)),  2)</f>
        <v>0</v>
      </c>
      <c r="G36" s="110"/>
      <c r="H36" s="110"/>
      <c r="I36" s="111">
        <v>0.2</v>
      </c>
      <c r="J36" s="109">
        <f>ROUND(((SUM(BF130:BF226))*I36),  2)</f>
        <v>0</v>
      </c>
      <c r="K36" s="30"/>
      <c r="L36" s="43"/>
      <c r="S36" s="30"/>
      <c r="T36" s="30"/>
      <c r="U36" s="30"/>
      <c r="V36" s="30"/>
      <c r="W36" s="30"/>
      <c r="X36" s="30"/>
      <c r="Y36" s="30"/>
      <c r="Z36" s="30"/>
      <c r="AA36" s="30"/>
      <c r="AB36" s="30"/>
      <c r="AC36" s="30"/>
      <c r="AD36" s="30"/>
      <c r="AE36" s="30"/>
    </row>
    <row r="37" spans="1:31" s="2" customFormat="1" ht="14.45" hidden="1" customHeight="1">
      <c r="A37" s="30"/>
      <c r="B37" s="31"/>
      <c r="C37" s="30"/>
      <c r="D37" s="30"/>
      <c r="E37" s="24" t="s">
        <v>40</v>
      </c>
      <c r="F37" s="112">
        <f>ROUND((SUM(BG130:BG226)),  2)</f>
        <v>0</v>
      </c>
      <c r="G37" s="30"/>
      <c r="H37" s="30"/>
      <c r="I37" s="113">
        <v>0.2</v>
      </c>
      <c r="J37" s="112">
        <f>0</f>
        <v>0</v>
      </c>
      <c r="K37" s="30"/>
      <c r="L37" s="43"/>
      <c r="S37" s="30"/>
      <c r="T37" s="30"/>
      <c r="U37" s="30"/>
      <c r="V37" s="30"/>
      <c r="W37" s="30"/>
      <c r="X37" s="30"/>
      <c r="Y37" s="30"/>
      <c r="Z37" s="30"/>
      <c r="AA37" s="30"/>
      <c r="AB37" s="30"/>
      <c r="AC37" s="30"/>
      <c r="AD37" s="30"/>
      <c r="AE37" s="30"/>
    </row>
    <row r="38" spans="1:31" s="2" customFormat="1" ht="14.45" hidden="1" customHeight="1">
      <c r="A38" s="30"/>
      <c r="B38" s="31"/>
      <c r="C38" s="30"/>
      <c r="D38" s="30"/>
      <c r="E38" s="24" t="s">
        <v>41</v>
      </c>
      <c r="F38" s="112">
        <f>ROUND((SUM(BH130:BH226)),  2)</f>
        <v>0</v>
      </c>
      <c r="G38" s="30"/>
      <c r="H38" s="30"/>
      <c r="I38" s="113">
        <v>0.2</v>
      </c>
      <c r="J38" s="112">
        <f>0</f>
        <v>0</v>
      </c>
      <c r="K38" s="30"/>
      <c r="L38" s="43"/>
      <c r="S38" s="30"/>
      <c r="T38" s="30"/>
      <c r="U38" s="30"/>
      <c r="V38" s="30"/>
      <c r="W38" s="30"/>
      <c r="X38" s="30"/>
      <c r="Y38" s="30"/>
      <c r="Z38" s="30"/>
      <c r="AA38" s="30"/>
      <c r="AB38" s="30"/>
      <c r="AC38" s="30"/>
      <c r="AD38" s="30"/>
      <c r="AE38" s="30"/>
    </row>
    <row r="39" spans="1:31" s="2" customFormat="1" ht="14.45" hidden="1" customHeight="1">
      <c r="A39" s="30"/>
      <c r="B39" s="31"/>
      <c r="C39" s="30"/>
      <c r="D39" s="30"/>
      <c r="E39" s="36" t="s">
        <v>42</v>
      </c>
      <c r="F39" s="109">
        <f>ROUND((SUM(BI130:BI226)),  2)</f>
        <v>0</v>
      </c>
      <c r="G39" s="110"/>
      <c r="H39" s="110"/>
      <c r="I39" s="111">
        <v>0</v>
      </c>
      <c r="J39" s="109">
        <f>0</f>
        <v>0</v>
      </c>
      <c r="K39" s="30"/>
      <c r="L39" s="43"/>
      <c r="S39" s="30"/>
      <c r="T39" s="30"/>
      <c r="U39" s="30"/>
      <c r="V39" s="30"/>
      <c r="W39" s="30"/>
      <c r="X39" s="30"/>
      <c r="Y39" s="30"/>
      <c r="Z39" s="30"/>
      <c r="AA39" s="30"/>
      <c r="AB39" s="30"/>
      <c r="AC39" s="30"/>
      <c r="AD39" s="30"/>
      <c r="AE39" s="30"/>
    </row>
    <row r="40" spans="1:31" s="2" customFormat="1" ht="6.95"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2" customFormat="1" ht="25.35" customHeight="1">
      <c r="A41" s="30"/>
      <c r="B41" s="31"/>
      <c r="C41" s="102"/>
      <c r="D41" s="114" t="s">
        <v>43</v>
      </c>
      <c r="E41" s="61"/>
      <c r="F41" s="61"/>
      <c r="G41" s="115" t="s">
        <v>44</v>
      </c>
      <c r="H41" s="116" t="s">
        <v>45</v>
      </c>
      <c r="I41" s="61"/>
      <c r="J41" s="117">
        <f>SUM(J32:J39)</f>
        <v>0</v>
      </c>
      <c r="K41" s="118"/>
      <c r="L41" s="43"/>
      <c r="S41" s="30"/>
      <c r="T41" s="30"/>
      <c r="U41" s="30"/>
      <c r="V41" s="30"/>
      <c r="W41" s="30"/>
      <c r="X41" s="30"/>
      <c r="Y41" s="30"/>
      <c r="Z41" s="30"/>
      <c r="AA41" s="30"/>
      <c r="AB41" s="30"/>
      <c r="AC41" s="30"/>
      <c r="AD41" s="30"/>
      <c r="AE41" s="30"/>
    </row>
    <row r="42" spans="1:31" s="2" customFormat="1" ht="14.45" customHeight="1">
      <c r="A42" s="30"/>
      <c r="B42" s="31"/>
      <c r="C42" s="30"/>
      <c r="D42" s="30"/>
      <c r="E42" s="30"/>
      <c r="F42" s="30"/>
      <c r="G42" s="30"/>
      <c r="H42" s="30"/>
      <c r="I42" s="30"/>
      <c r="J42" s="30"/>
      <c r="K42" s="30"/>
      <c r="L42" s="43"/>
      <c r="S42" s="30"/>
      <c r="T42" s="30"/>
      <c r="U42" s="30"/>
      <c r="V42" s="30"/>
      <c r="W42" s="30"/>
      <c r="X42" s="30"/>
      <c r="Y42" s="30"/>
      <c r="Z42" s="30"/>
      <c r="AA42" s="30"/>
      <c r="AB42" s="30"/>
      <c r="AC42" s="30"/>
      <c r="AD42" s="30"/>
      <c r="AE42" s="30"/>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3"/>
      <c r="D50" s="44" t="s">
        <v>46</v>
      </c>
      <c r="E50" s="45"/>
      <c r="F50" s="45"/>
      <c r="G50" s="44" t="s">
        <v>47</v>
      </c>
      <c r="H50" s="45"/>
      <c r="I50" s="45"/>
      <c r="J50" s="45"/>
      <c r="K50" s="45"/>
      <c r="L50" s="43"/>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0"/>
      <c r="B61" s="31"/>
      <c r="C61" s="30"/>
      <c r="D61" s="46" t="s">
        <v>48</v>
      </c>
      <c r="E61" s="33"/>
      <c r="F61" s="119" t="s">
        <v>49</v>
      </c>
      <c r="G61" s="46" t="s">
        <v>48</v>
      </c>
      <c r="H61" s="33"/>
      <c r="I61" s="33"/>
      <c r="J61" s="120" t="s">
        <v>49</v>
      </c>
      <c r="K61" s="33"/>
      <c r="L61" s="43"/>
      <c r="S61" s="30"/>
      <c r="T61" s="30"/>
      <c r="U61" s="30"/>
      <c r="V61" s="30"/>
      <c r="W61" s="30"/>
      <c r="X61" s="30"/>
      <c r="Y61" s="30"/>
      <c r="Z61" s="30"/>
      <c r="AA61" s="30"/>
      <c r="AB61" s="30"/>
      <c r="AC61" s="30"/>
      <c r="AD61" s="30"/>
      <c r="AE61" s="30"/>
    </row>
    <row r="62" spans="1:31">
      <c r="B62" s="17"/>
      <c r="L62" s="17"/>
    </row>
    <row r="63" spans="1:31">
      <c r="B63" s="17"/>
      <c r="L63" s="17"/>
    </row>
    <row r="64" spans="1:31">
      <c r="B64" s="17"/>
      <c r="L64" s="17"/>
    </row>
    <row r="65" spans="1:31" s="2" customFormat="1" ht="12.75">
      <c r="A65" s="30"/>
      <c r="B65" s="31"/>
      <c r="C65" s="30"/>
      <c r="D65" s="44" t="s">
        <v>50</v>
      </c>
      <c r="E65" s="47"/>
      <c r="F65" s="47"/>
      <c r="G65" s="44" t="s">
        <v>51</v>
      </c>
      <c r="H65" s="47"/>
      <c r="I65" s="47"/>
      <c r="J65" s="47"/>
      <c r="K65" s="47"/>
      <c r="L65" s="43"/>
      <c r="S65" s="30"/>
      <c r="T65" s="30"/>
      <c r="U65" s="30"/>
      <c r="V65" s="30"/>
      <c r="W65" s="30"/>
      <c r="X65" s="30"/>
      <c r="Y65" s="30"/>
      <c r="Z65" s="30"/>
      <c r="AA65" s="30"/>
      <c r="AB65" s="30"/>
      <c r="AC65" s="30"/>
      <c r="AD65" s="30"/>
      <c r="AE65" s="30"/>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0"/>
      <c r="B76" s="31"/>
      <c r="C76" s="30"/>
      <c r="D76" s="46" t="s">
        <v>48</v>
      </c>
      <c r="E76" s="33"/>
      <c r="F76" s="119" t="s">
        <v>49</v>
      </c>
      <c r="G76" s="46" t="s">
        <v>48</v>
      </c>
      <c r="H76" s="33"/>
      <c r="I76" s="33"/>
      <c r="J76" s="120" t="s">
        <v>49</v>
      </c>
      <c r="K76" s="33"/>
      <c r="L76" s="43"/>
      <c r="S76" s="30"/>
      <c r="T76" s="30"/>
      <c r="U76" s="30"/>
      <c r="V76" s="30"/>
      <c r="W76" s="30"/>
      <c r="X76" s="30"/>
      <c r="Y76" s="30"/>
      <c r="Z76" s="30"/>
      <c r="AA76" s="30"/>
      <c r="AB76" s="30"/>
      <c r="AC76" s="30"/>
      <c r="AD76" s="30"/>
      <c r="AE76" s="30"/>
    </row>
    <row r="77" spans="1:31" s="2" customFormat="1" ht="14.45" customHeight="1">
      <c r="A77" s="30"/>
      <c r="B77" s="48"/>
      <c r="C77" s="49"/>
      <c r="D77" s="49"/>
      <c r="E77" s="49"/>
      <c r="F77" s="49"/>
      <c r="G77" s="49"/>
      <c r="H77" s="49"/>
      <c r="I77" s="49"/>
      <c r="J77" s="49"/>
      <c r="K77" s="49"/>
      <c r="L77" s="43"/>
      <c r="S77" s="30"/>
      <c r="T77" s="30"/>
      <c r="U77" s="30"/>
      <c r="V77" s="30"/>
      <c r="W77" s="30"/>
      <c r="X77" s="30"/>
      <c r="Y77" s="30"/>
      <c r="Z77" s="30"/>
      <c r="AA77" s="30"/>
      <c r="AB77" s="30"/>
      <c r="AC77" s="30"/>
      <c r="AD77" s="30"/>
      <c r="AE77" s="30"/>
    </row>
    <row r="81" spans="1:31" s="2" customFormat="1" ht="6.95" customHeight="1">
      <c r="A81" s="30"/>
      <c r="B81" s="50"/>
      <c r="C81" s="51"/>
      <c r="D81" s="51"/>
      <c r="E81" s="51"/>
      <c r="F81" s="51"/>
      <c r="G81" s="51"/>
      <c r="H81" s="51"/>
      <c r="I81" s="51"/>
      <c r="J81" s="51"/>
      <c r="K81" s="51"/>
      <c r="L81" s="43"/>
      <c r="S81" s="30"/>
      <c r="T81" s="30"/>
      <c r="U81" s="30"/>
      <c r="V81" s="30"/>
      <c r="W81" s="30"/>
      <c r="X81" s="30"/>
      <c r="Y81" s="30"/>
      <c r="Z81" s="30"/>
      <c r="AA81" s="30"/>
      <c r="AB81" s="30"/>
      <c r="AC81" s="30"/>
      <c r="AD81" s="30"/>
      <c r="AE81" s="30"/>
    </row>
    <row r="82" spans="1:31" s="2" customFormat="1" ht="24.95" customHeight="1">
      <c r="A82" s="30"/>
      <c r="B82" s="31"/>
      <c r="C82" s="18" t="s">
        <v>1022</v>
      </c>
      <c r="D82" s="30"/>
      <c r="E82" s="30"/>
      <c r="F82" s="30"/>
      <c r="G82" s="30"/>
      <c r="H82" s="30"/>
      <c r="I82" s="30"/>
      <c r="J82" s="30"/>
      <c r="K82" s="30"/>
      <c r="L82" s="43"/>
      <c r="S82" s="30"/>
      <c r="T82" s="30"/>
      <c r="U82" s="30"/>
      <c r="V82" s="30"/>
      <c r="W82" s="30"/>
      <c r="X82" s="30"/>
      <c r="Y82" s="30"/>
      <c r="Z82" s="30"/>
      <c r="AA82" s="30"/>
      <c r="AB82" s="30"/>
      <c r="AC82" s="30"/>
      <c r="AD82" s="30"/>
      <c r="AE82" s="30"/>
    </row>
    <row r="83" spans="1:31" s="2" customFormat="1" ht="6.95" customHeight="1">
      <c r="A83" s="30"/>
      <c r="B83" s="31"/>
      <c r="C83" s="30"/>
      <c r="D83" s="30"/>
      <c r="E83" s="30"/>
      <c r="F83" s="30"/>
      <c r="G83" s="30"/>
      <c r="H83" s="30"/>
      <c r="I83" s="30"/>
      <c r="J83" s="30"/>
      <c r="K83" s="30"/>
      <c r="L83" s="43"/>
      <c r="S83" s="30"/>
      <c r="T83" s="30"/>
      <c r="U83" s="30"/>
      <c r="V83" s="30"/>
      <c r="W83" s="30"/>
      <c r="X83" s="30"/>
      <c r="Y83" s="30"/>
      <c r="Z83" s="30"/>
      <c r="AA83" s="30"/>
      <c r="AB83" s="30"/>
      <c r="AC83" s="30"/>
      <c r="AD83" s="30"/>
      <c r="AE83" s="30"/>
    </row>
    <row r="84" spans="1:31" s="2" customFormat="1" ht="12" customHeight="1">
      <c r="A84" s="30"/>
      <c r="B84" s="31"/>
      <c r="C84" s="24" t="s">
        <v>14</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14.45" customHeight="1">
      <c r="A85" s="30"/>
      <c r="B85" s="31"/>
      <c r="C85" s="30"/>
      <c r="D85" s="30"/>
      <c r="E85" s="380" t="str">
        <f>E7</f>
        <v>Zníženie energetickej náročnosti verejnej budovy Obecná knižnica Porúbka</v>
      </c>
      <c r="F85" s="381"/>
      <c r="G85" s="381"/>
      <c r="H85" s="381"/>
      <c r="I85" s="30"/>
      <c r="J85" s="30"/>
      <c r="K85" s="30"/>
      <c r="L85" s="43"/>
      <c r="S85" s="30"/>
      <c r="T85" s="30"/>
      <c r="U85" s="30"/>
      <c r="V85" s="30"/>
      <c r="W85" s="30"/>
      <c r="X85" s="30"/>
      <c r="Y85" s="30"/>
      <c r="Z85" s="30"/>
      <c r="AA85" s="30"/>
      <c r="AB85" s="30"/>
      <c r="AC85" s="30"/>
      <c r="AD85" s="30"/>
      <c r="AE85" s="30"/>
    </row>
    <row r="86" spans="1:31" s="1" customFormat="1" ht="12" customHeight="1">
      <c r="B86" s="17"/>
      <c r="C86" s="24" t="s">
        <v>100</v>
      </c>
      <c r="L86" s="17"/>
    </row>
    <row r="87" spans="1:31" s="2" customFormat="1" ht="14.45" customHeight="1">
      <c r="A87" s="30"/>
      <c r="B87" s="31"/>
      <c r="C87" s="30"/>
      <c r="D87" s="30"/>
      <c r="E87" s="380" t="s">
        <v>101</v>
      </c>
      <c r="F87" s="379"/>
      <c r="G87" s="379"/>
      <c r="H87" s="379"/>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102</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333" t="str">
        <f>E11</f>
        <v>d - Vykurovanie</v>
      </c>
      <c r="F89" s="379"/>
      <c r="G89" s="379"/>
      <c r="H89" s="379"/>
      <c r="I89" s="30"/>
      <c r="J89" s="30"/>
      <c r="K89" s="30"/>
      <c r="L89" s="43"/>
      <c r="S89" s="30"/>
      <c r="T89" s="30"/>
      <c r="U89" s="30"/>
      <c r="V89" s="30"/>
      <c r="W89" s="30"/>
      <c r="X89" s="30"/>
      <c r="Y89" s="30"/>
      <c r="Z89" s="30"/>
      <c r="AA89" s="30"/>
      <c r="AB89" s="30"/>
      <c r="AC89" s="30"/>
      <c r="AD89" s="30"/>
      <c r="AE89" s="30"/>
    </row>
    <row r="90" spans="1:31" s="2" customFormat="1" ht="6.95"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17</v>
      </c>
      <c r="D91" s="30"/>
      <c r="E91" s="30"/>
      <c r="F91" s="22" t="str">
        <f>F14</f>
        <v xml:space="preserve">Porúbka </v>
      </c>
      <c r="G91" s="30"/>
      <c r="H91" s="30"/>
      <c r="I91" s="24" t="s">
        <v>19</v>
      </c>
      <c r="J91" s="56" t="str">
        <f>IF(J14="","",J14)</f>
        <v>Vyplň údaj</v>
      </c>
      <c r="K91" s="30"/>
      <c r="L91" s="43"/>
      <c r="S91" s="30"/>
      <c r="T91" s="30"/>
      <c r="U91" s="30"/>
      <c r="V91" s="30"/>
      <c r="W91" s="30"/>
      <c r="X91" s="30"/>
      <c r="Y91" s="30"/>
      <c r="Z91" s="30"/>
      <c r="AA91" s="30"/>
      <c r="AB91" s="30"/>
      <c r="AC91" s="30"/>
      <c r="AD91" s="30"/>
      <c r="AE91" s="30"/>
    </row>
    <row r="92" spans="1:31" s="2" customFormat="1" ht="6.95"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15.6" customHeight="1">
      <c r="A93" s="30"/>
      <c r="B93" s="31"/>
      <c r="C93" s="24" t="s">
        <v>20</v>
      </c>
      <c r="D93" s="30"/>
      <c r="E93" s="30"/>
      <c r="F93" s="22" t="str">
        <f>E17</f>
        <v xml:space="preserve"> </v>
      </c>
      <c r="G93" s="30"/>
      <c r="H93" s="30"/>
      <c r="I93" s="24" t="s">
        <v>26</v>
      </c>
      <c r="J93" s="27" t="str">
        <f>E23</f>
        <v xml:space="preserve"> </v>
      </c>
      <c r="K93" s="30"/>
      <c r="L93" s="43"/>
      <c r="S93" s="30"/>
      <c r="T93" s="30"/>
      <c r="U93" s="30"/>
      <c r="V93" s="30"/>
      <c r="W93" s="30"/>
      <c r="X93" s="30"/>
      <c r="Y93" s="30"/>
      <c r="Z93" s="30"/>
      <c r="AA93" s="30"/>
      <c r="AB93" s="30"/>
      <c r="AC93" s="30"/>
      <c r="AD93" s="30"/>
      <c r="AE93" s="30"/>
    </row>
    <row r="94" spans="1:31" s="2" customFormat="1" ht="26.45" customHeight="1">
      <c r="A94" s="30"/>
      <c r="B94" s="31"/>
      <c r="C94" s="24" t="s">
        <v>24</v>
      </c>
      <c r="D94" s="30"/>
      <c r="E94" s="30"/>
      <c r="F94" s="22" t="str">
        <f>IF(E20="","",E20)</f>
        <v>Vyplň údaj</v>
      </c>
      <c r="G94" s="30"/>
      <c r="H94" s="30"/>
      <c r="I94" s="24" t="s">
        <v>28</v>
      </c>
      <c r="J94" s="27">
        <f>E26</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1" t="s">
        <v>104</v>
      </c>
      <c r="D96" s="102"/>
      <c r="E96" s="102"/>
      <c r="F96" s="102"/>
      <c r="G96" s="102"/>
      <c r="H96" s="102"/>
      <c r="I96" s="102"/>
      <c r="J96" s="122" t="s">
        <v>105</v>
      </c>
      <c r="K96" s="102"/>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9" customHeight="1">
      <c r="A98" s="30"/>
      <c r="B98" s="31"/>
      <c r="C98" s="123" t="s">
        <v>106</v>
      </c>
      <c r="D98" s="30"/>
      <c r="E98" s="30"/>
      <c r="F98" s="30"/>
      <c r="G98" s="30"/>
      <c r="H98" s="30"/>
      <c r="I98" s="30"/>
      <c r="J98" s="72">
        <f>J130</f>
        <v>0</v>
      </c>
      <c r="K98" s="30"/>
      <c r="L98" s="43"/>
      <c r="S98" s="30"/>
      <c r="T98" s="30"/>
      <c r="U98" s="30"/>
      <c r="V98" s="30"/>
      <c r="W98" s="30"/>
      <c r="X98" s="30"/>
      <c r="Y98" s="30"/>
      <c r="Z98" s="30"/>
      <c r="AA98" s="30"/>
      <c r="AB98" s="30"/>
      <c r="AC98" s="30"/>
      <c r="AD98" s="30"/>
      <c r="AE98" s="30"/>
      <c r="AU98" s="14" t="s">
        <v>107</v>
      </c>
    </row>
    <row r="99" spans="1:47" s="9" customFormat="1" ht="24.95" customHeight="1">
      <c r="B99" s="124"/>
      <c r="D99" s="125" t="s">
        <v>693</v>
      </c>
      <c r="E99" s="126"/>
      <c r="F99" s="126"/>
      <c r="G99" s="126"/>
      <c r="H99" s="126"/>
      <c r="I99" s="126"/>
      <c r="J99" s="127">
        <f>J131</f>
        <v>0</v>
      </c>
      <c r="L99" s="124"/>
    </row>
    <row r="100" spans="1:47" s="10" customFormat="1" ht="19.899999999999999" customHeight="1">
      <c r="B100" s="128"/>
      <c r="D100" s="129" t="s">
        <v>118</v>
      </c>
      <c r="E100" s="130"/>
      <c r="F100" s="130"/>
      <c r="G100" s="130"/>
      <c r="H100" s="130"/>
      <c r="I100" s="130"/>
      <c r="J100" s="131">
        <f>J132</f>
        <v>0</v>
      </c>
      <c r="L100" s="128"/>
    </row>
    <row r="101" spans="1:47" s="10" customFormat="1" ht="19.899999999999999" customHeight="1">
      <c r="B101" s="128"/>
      <c r="D101" s="129" t="s">
        <v>795</v>
      </c>
      <c r="E101" s="130"/>
      <c r="F101" s="130"/>
      <c r="G101" s="130"/>
      <c r="H101" s="130"/>
      <c r="I101" s="130"/>
      <c r="J101" s="131">
        <f>J137</f>
        <v>0</v>
      </c>
      <c r="L101" s="128"/>
    </row>
    <row r="102" spans="1:47" s="10" customFormat="1" ht="19.899999999999999" customHeight="1">
      <c r="B102" s="128"/>
      <c r="D102" s="129" t="s">
        <v>796</v>
      </c>
      <c r="E102" s="130"/>
      <c r="F102" s="130"/>
      <c r="G102" s="130"/>
      <c r="H102" s="130"/>
      <c r="I102" s="130"/>
      <c r="J102" s="131">
        <f>J148</f>
        <v>0</v>
      </c>
      <c r="L102" s="128"/>
    </row>
    <row r="103" spans="1:47" s="10" customFormat="1" ht="19.899999999999999" customHeight="1">
      <c r="B103" s="128"/>
      <c r="D103" s="129" t="s">
        <v>797</v>
      </c>
      <c r="E103" s="130"/>
      <c r="F103" s="130"/>
      <c r="G103" s="130"/>
      <c r="H103" s="130"/>
      <c r="I103" s="130"/>
      <c r="J103" s="131">
        <f>J153</f>
        <v>0</v>
      </c>
      <c r="L103" s="128"/>
    </row>
    <row r="104" spans="1:47" s="10" customFormat="1" ht="19.899999999999999" customHeight="1">
      <c r="B104" s="128"/>
      <c r="D104" s="129" t="s">
        <v>798</v>
      </c>
      <c r="E104" s="130"/>
      <c r="F104" s="130"/>
      <c r="G104" s="130"/>
      <c r="H104" s="130"/>
      <c r="I104" s="130"/>
      <c r="J104" s="131">
        <f>J174</f>
        <v>0</v>
      </c>
      <c r="L104" s="128"/>
    </row>
    <row r="105" spans="1:47" s="10" customFormat="1" ht="19.899999999999999" customHeight="1">
      <c r="B105" s="128"/>
      <c r="D105" s="129" t="s">
        <v>799</v>
      </c>
      <c r="E105" s="130"/>
      <c r="F105" s="130"/>
      <c r="G105" s="130"/>
      <c r="H105" s="130"/>
      <c r="I105" s="130"/>
      <c r="J105" s="131">
        <f>J181</f>
        <v>0</v>
      </c>
      <c r="L105" s="128"/>
    </row>
    <row r="106" spans="1:47" s="10" customFormat="1" ht="19.899999999999999" customHeight="1">
      <c r="B106" s="128"/>
      <c r="D106" s="129" t="s">
        <v>800</v>
      </c>
      <c r="E106" s="130"/>
      <c r="F106" s="130"/>
      <c r="G106" s="130"/>
      <c r="H106" s="130"/>
      <c r="I106" s="130"/>
      <c r="J106" s="131">
        <f>J204</f>
        <v>0</v>
      </c>
      <c r="L106" s="128"/>
    </row>
    <row r="107" spans="1:47" s="10" customFormat="1" ht="19.899999999999999" customHeight="1">
      <c r="B107" s="128"/>
      <c r="D107" s="129" t="s">
        <v>122</v>
      </c>
      <c r="E107" s="130"/>
      <c r="F107" s="130"/>
      <c r="G107" s="130"/>
      <c r="H107" s="130"/>
      <c r="I107" s="130"/>
      <c r="J107" s="131">
        <f>J218</f>
        <v>0</v>
      </c>
      <c r="L107" s="128"/>
    </row>
    <row r="108" spans="1:47" s="10" customFormat="1" ht="19.899999999999999" customHeight="1">
      <c r="B108" s="128"/>
      <c r="D108" s="129" t="s">
        <v>801</v>
      </c>
      <c r="E108" s="130"/>
      <c r="F108" s="130"/>
      <c r="G108" s="130"/>
      <c r="H108" s="130"/>
      <c r="I108" s="130"/>
      <c r="J108" s="131">
        <f>J224</f>
        <v>0</v>
      </c>
      <c r="L108" s="128"/>
    </row>
    <row r="109" spans="1:47" s="2" customFormat="1" ht="21.75" customHeight="1">
      <c r="A109" s="30"/>
      <c r="B109" s="31"/>
      <c r="C109" s="30"/>
      <c r="D109" s="30"/>
      <c r="E109" s="30"/>
      <c r="F109" s="30"/>
      <c r="G109" s="30"/>
      <c r="H109" s="30"/>
      <c r="I109" s="30"/>
      <c r="J109" s="30"/>
      <c r="K109" s="30"/>
      <c r="L109" s="43"/>
      <c r="S109" s="30"/>
      <c r="T109" s="30"/>
      <c r="U109" s="30"/>
      <c r="V109" s="30"/>
      <c r="W109" s="30"/>
      <c r="X109" s="30"/>
      <c r="Y109" s="30"/>
      <c r="Z109" s="30"/>
      <c r="AA109" s="30"/>
      <c r="AB109" s="30"/>
      <c r="AC109" s="30"/>
      <c r="AD109" s="30"/>
      <c r="AE109" s="30"/>
    </row>
    <row r="110" spans="1:47" s="2" customFormat="1" ht="6.95" customHeight="1">
      <c r="A110" s="30"/>
      <c r="B110" s="48"/>
      <c r="C110" s="49"/>
      <c r="D110" s="49"/>
      <c r="E110" s="49"/>
      <c r="F110" s="49"/>
      <c r="G110" s="49"/>
      <c r="H110" s="49"/>
      <c r="I110" s="49"/>
      <c r="J110" s="49"/>
      <c r="K110" s="49"/>
      <c r="L110" s="43"/>
      <c r="S110" s="30"/>
      <c r="T110" s="30"/>
      <c r="U110" s="30"/>
      <c r="V110" s="30"/>
      <c r="W110" s="30"/>
      <c r="X110" s="30"/>
      <c r="Y110" s="30"/>
      <c r="Z110" s="30"/>
      <c r="AA110" s="30"/>
      <c r="AB110" s="30"/>
      <c r="AC110" s="30"/>
      <c r="AD110" s="30"/>
      <c r="AE110" s="30"/>
    </row>
    <row r="114" spans="1:31" s="2" customFormat="1" ht="6.95" customHeight="1">
      <c r="A114" s="30"/>
      <c r="B114" s="50"/>
      <c r="C114" s="51"/>
      <c r="D114" s="51"/>
      <c r="E114" s="51"/>
      <c r="F114" s="51"/>
      <c r="G114" s="51"/>
      <c r="H114" s="51"/>
      <c r="I114" s="51"/>
      <c r="J114" s="51"/>
      <c r="K114" s="51"/>
      <c r="L114" s="43"/>
      <c r="S114" s="30"/>
      <c r="T114" s="30"/>
      <c r="U114" s="30"/>
      <c r="V114" s="30"/>
      <c r="W114" s="30"/>
      <c r="X114" s="30"/>
      <c r="Y114" s="30"/>
      <c r="Z114" s="30"/>
      <c r="AA114" s="30"/>
      <c r="AB114" s="30"/>
      <c r="AC114" s="30"/>
      <c r="AD114" s="30"/>
      <c r="AE114" s="30"/>
    </row>
    <row r="115" spans="1:31" s="2" customFormat="1" ht="24.95" customHeight="1">
      <c r="A115" s="30"/>
      <c r="B115" s="31"/>
      <c r="C115" s="18" t="s">
        <v>1023</v>
      </c>
      <c r="D115" s="30"/>
      <c r="E115" s="30"/>
      <c r="F115" s="30"/>
      <c r="G115" s="30"/>
      <c r="H115" s="30"/>
      <c r="I115" s="30"/>
      <c r="J115" s="30"/>
      <c r="K115" s="30"/>
      <c r="L115" s="43"/>
      <c r="S115" s="30"/>
      <c r="T115" s="30"/>
      <c r="U115" s="30"/>
      <c r="V115" s="30"/>
      <c r="W115" s="30"/>
      <c r="X115" s="30"/>
      <c r="Y115" s="30"/>
      <c r="Z115" s="30"/>
      <c r="AA115" s="30"/>
      <c r="AB115" s="30"/>
      <c r="AC115" s="30"/>
      <c r="AD115" s="30"/>
      <c r="AE115" s="30"/>
    </row>
    <row r="116" spans="1:31" s="2" customFormat="1" ht="6.95" customHeight="1">
      <c r="A116" s="30"/>
      <c r="B116" s="31"/>
      <c r="C116" s="30"/>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31" s="2" customFormat="1" ht="12" customHeight="1">
      <c r="A117" s="30"/>
      <c r="B117" s="31"/>
      <c r="C117" s="24" t="s">
        <v>14</v>
      </c>
      <c r="D117" s="30"/>
      <c r="E117" s="30"/>
      <c r="F117" s="30"/>
      <c r="G117" s="30"/>
      <c r="H117" s="30"/>
      <c r="I117" s="30"/>
      <c r="J117" s="30"/>
      <c r="K117" s="30"/>
      <c r="L117" s="43"/>
      <c r="S117" s="30"/>
      <c r="T117" s="30"/>
      <c r="U117" s="30"/>
      <c r="V117" s="30"/>
      <c r="W117" s="30"/>
      <c r="X117" s="30"/>
      <c r="Y117" s="30"/>
      <c r="Z117" s="30"/>
      <c r="AA117" s="30"/>
      <c r="AB117" s="30"/>
      <c r="AC117" s="30"/>
      <c r="AD117" s="30"/>
      <c r="AE117" s="30"/>
    </row>
    <row r="118" spans="1:31" s="2" customFormat="1" ht="14.45" customHeight="1">
      <c r="A118" s="30"/>
      <c r="B118" s="31"/>
      <c r="C118" s="30"/>
      <c r="D118" s="30"/>
      <c r="E118" s="380" t="str">
        <f>E7</f>
        <v>Zníženie energetickej náročnosti verejnej budovy Obecná knižnica Porúbka</v>
      </c>
      <c r="F118" s="381"/>
      <c r="G118" s="381"/>
      <c r="H118" s="381"/>
      <c r="I118" s="30"/>
      <c r="J118" s="30"/>
      <c r="K118" s="30"/>
      <c r="L118" s="43"/>
      <c r="S118" s="30"/>
      <c r="T118" s="30"/>
      <c r="U118" s="30"/>
      <c r="V118" s="30"/>
      <c r="W118" s="30"/>
      <c r="X118" s="30"/>
      <c r="Y118" s="30"/>
      <c r="Z118" s="30"/>
      <c r="AA118" s="30"/>
      <c r="AB118" s="30"/>
      <c r="AC118" s="30"/>
      <c r="AD118" s="30"/>
      <c r="AE118" s="30"/>
    </row>
    <row r="119" spans="1:31" s="1" customFormat="1" ht="12" customHeight="1">
      <c r="B119" s="17"/>
      <c r="C119" s="24" t="s">
        <v>100</v>
      </c>
      <c r="L119" s="17"/>
    </row>
    <row r="120" spans="1:31" s="2" customFormat="1" ht="14.45" customHeight="1">
      <c r="A120" s="30"/>
      <c r="B120" s="31"/>
      <c r="C120" s="30"/>
      <c r="D120" s="30"/>
      <c r="E120" s="380" t="s">
        <v>101</v>
      </c>
      <c r="F120" s="379"/>
      <c r="G120" s="379"/>
      <c r="H120" s="379"/>
      <c r="I120" s="30"/>
      <c r="J120" s="30"/>
      <c r="K120" s="30"/>
      <c r="L120" s="43"/>
      <c r="S120" s="30"/>
      <c r="T120" s="30"/>
      <c r="U120" s="30"/>
      <c r="V120" s="30"/>
      <c r="W120" s="30"/>
      <c r="X120" s="30"/>
      <c r="Y120" s="30"/>
      <c r="Z120" s="30"/>
      <c r="AA120" s="30"/>
      <c r="AB120" s="30"/>
      <c r="AC120" s="30"/>
      <c r="AD120" s="30"/>
      <c r="AE120" s="30"/>
    </row>
    <row r="121" spans="1:31" s="2" customFormat="1" ht="12" customHeight="1">
      <c r="A121" s="30"/>
      <c r="B121" s="31"/>
      <c r="C121" s="24" t="s">
        <v>102</v>
      </c>
      <c r="D121" s="30"/>
      <c r="E121" s="30"/>
      <c r="F121" s="30"/>
      <c r="G121" s="30"/>
      <c r="H121" s="30"/>
      <c r="I121" s="30"/>
      <c r="J121" s="30"/>
      <c r="K121" s="30"/>
      <c r="L121" s="43"/>
      <c r="S121" s="30"/>
      <c r="T121" s="30"/>
      <c r="U121" s="30"/>
      <c r="V121" s="30"/>
      <c r="W121" s="30"/>
      <c r="X121" s="30"/>
      <c r="Y121" s="30"/>
      <c r="Z121" s="30"/>
      <c r="AA121" s="30"/>
      <c r="AB121" s="30"/>
      <c r="AC121" s="30"/>
      <c r="AD121" s="30"/>
      <c r="AE121" s="30"/>
    </row>
    <row r="122" spans="1:31" s="2" customFormat="1" ht="15.6" customHeight="1">
      <c r="A122" s="30"/>
      <c r="B122" s="31"/>
      <c r="C122" s="30"/>
      <c r="D122" s="30"/>
      <c r="E122" s="333" t="str">
        <f>E11</f>
        <v>d - Vykurovanie</v>
      </c>
      <c r="F122" s="379"/>
      <c r="G122" s="379"/>
      <c r="H122" s="379"/>
      <c r="I122" s="30"/>
      <c r="J122" s="30"/>
      <c r="K122" s="30"/>
      <c r="L122" s="43"/>
      <c r="S122" s="30"/>
      <c r="T122" s="30"/>
      <c r="U122" s="30"/>
      <c r="V122" s="30"/>
      <c r="W122" s="30"/>
      <c r="X122" s="30"/>
      <c r="Y122" s="30"/>
      <c r="Z122" s="30"/>
      <c r="AA122" s="30"/>
      <c r="AB122" s="30"/>
      <c r="AC122" s="30"/>
      <c r="AD122" s="30"/>
      <c r="AE122" s="30"/>
    </row>
    <row r="123" spans="1:31" s="2" customFormat="1" ht="6.95" customHeight="1">
      <c r="A123" s="30"/>
      <c r="B123" s="31"/>
      <c r="C123" s="30"/>
      <c r="D123" s="30"/>
      <c r="E123" s="30"/>
      <c r="F123" s="30"/>
      <c r="G123" s="30"/>
      <c r="H123" s="30"/>
      <c r="I123" s="30"/>
      <c r="J123" s="30"/>
      <c r="K123" s="30"/>
      <c r="L123" s="43"/>
      <c r="S123" s="30"/>
      <c r="T123" s="30"/>
      <c r="U123" s="30"/>
      <c r="V123" s="30"/>
      <c r="W123" s="30"/>
      <c r="X123" s="30"/>
      <c r="Y123" s="30"/>
      <c r="Z123" s="30"/>
      <c r="AA123" s="30"/>
      <c r="AB123" s="30"/>
      <c r="AC123" s="30"/>
      <c r="AD123" s="30"/>
      <c r="AE123" s="30"/>
    </row>
    <row r="124" spans="1:31" s="2" customFormat="1" ht="12" customHeight="1">
      <c r="A124" s="30"/>
      <c r="B124" s="31"/>
      <c r="C124" s="24" t="s">
        <v>17</v>
      </c>
      <c r="D124" s="30"/>
      <c r="E124" s="30"/>
      <c r="F124" s="22" t="str">
        <f>F14</f>
        <v xml:space="preserve">Porúbka </v>
      </c>
      <c r="G124" s="30"/>
      <c r="H124" s="30"/>
      <c r="I124" s="24" t="s">
        <v>19</v>
      </c>
      <c r="J124" s="56" t="str">
        <f>IF(J14="","",J14)</f>
        <v>Vyplň údaj</v>
      </c>
      <c r="K124" s="30"/>
      <c r="L124" s="43"/>
      <c r="S124" s="30"/>
      <c r="T124" s="30"/>
      <c r="U124" s="30"/>
      <c r="V124" s="30"/>
      <c r="W124" s="30"/>
      <c r="X124" s="30"/>
      <c r="Y124" s="30"/>
      <c r="Z124" s="30"/>
      <c r="AA124" s="30"/>
      <c r="AB124" s="30"/>
      <c r="AC124" s="30"/>
      <c r="AD124" s="30"/>
      <c r="AE124" s="30"/>
    </row>
    <row r="125" spans="1:31" s="2" customFormat="1" ht="6.95" customHeight="1">
      <c r="A125" s="30"/>
      <c r="B125" s="31"/>
      <c r="C125" s="30"/>
      <c r="D125" s="30"/>
      <c r="E125" s="30"/>
      <c r="F125" s="30"/>
      <c r="G125" s="30"/>
      <c r="H125" s="30"/>
      <c r="I125" s="30"/>
      <c r="J125" s="30"/>
      <c r="K125" s="30"/>
      <c r="L125" s="43"/>
      <c r="S125" s="30"/>
      <c r="T125" s="30"/>
      <c r="U125" s="30"/>
      <c r="V125" s="30"/>
      <c r="W125" s="30"/>
      <c r="X125" s="30"/>
      <c r="Y125" s="30"/>
      <c r="Z125" s="30"/>
      <c r="AA125" s="30"/>
      <c r="AB125" s="30"/>
      <c r="AC125" s="30"/>
      <c r="AD125" s="30"/>
      <c r="AE125" s="30"/>
    </row>
    <row r="126" spans="1:31" s="2" customFormat="1" ht="15.6" customHeight="1">
      <c r="A126" s="30"/>
      <c r="B126" s="31"/>
      <c r="C126" s="24" t="s">
        <v>20</v>
      </c>
      <c r="D126" s="30"/>
      <c r="E126" s="30"/>
      <c r="F126" s="22" t="str">
        <f>E17</f>
        <v xml:space="preserve"> </v>
      </c>
      <c r="G126" s="30"/>
      <c r="H126" s="30"/>
      <c r="I126" s="24" t="s">
        <v>26</v>
      </c>
      <c r="J126" s="27" t="str">
        <f>E23</f>
        <v xml:space="preserve"> </v>
      </c>
      <c r="K126" s="30"/>
      <c r="L126" s="43"/>
      <c r="S126" s="30"/>
      <c r="T126" s="30"/>
      <c r="U126" s="30"/>
      <c r="V126" s="30"/>
      <c r="W126" s="30"/>
      <c r="X126" s="30"/>
      <c r="Y126" s="30"/>
      <c r="Z126" s="30"/>
      <c r="AA126" s="30"/>
      <c r="AB126" s="30"/>
      <c r="AC126" s="30"/>
      <c r="AD126" s="30"/>
      <c r="AE126" s="30"/>
    </row>
    <row r="127" spans="1:31" s="2" customFormat="1" ht="26.45" customHeight="1">
      <c r="A127" s="30"/>
      <c r="B127" s="31"/>
      <c r="C127" s="24" t="s">
        <v>24</v>
      </c>
      <c r="D127" s="30"/>
      <c r="E127" s="30"/>
      <c r="F127" s="22" t="str">
        <f>IF(E20="","",E20)</f>
        <v>Vyplň údaj</v>
      </c>
      <c r="G127" s="30"/>
      <c r="H127" s="30"/>
      <c r="I127" s="24" t="s">
        <v>28</v>
      </c>
      <c r="J127" s="27">
        <f>E26</f>
        <v>0</v>
      </c>
      <c r="K127" s="30"/>
      <c r="L127" s="43"/>
      <c r="S127" s="30"/>
      <c r="T127" s="30"/>
      <c r="U127" s="30"/>
      <c r="V127" s="30"/>
      <c r="W127" s="30"/>
      <c r="X127" s="30"/>
      <c r="Y127" s="30"/>
      <c r="Z127" s="30"/>
      <c r="AA127" s="30"/>
      <c r="AB127" s="30"/>
      <c r="AC127" s="30"/>
      <c r="AD127" s="30"/>
      <c r="AE127" s="30"/>
    </row>
    <row r="128" spans="1:31" s="2" customFormat="1" ht="10.35" customHeight="1">
      <c r="A128" s="30"/>
      <c r="B128" s="31"/>
      <c r="C128" s="30"/>
      <c r="D128" s="30"/>
      <c r="E128" s="30"/>
      <c r="F128" s="30"/>
      <c r="G128" s="30"/>
      <c r="H128" s="30"/>
      <c r="I128" s="30"/>
      <c r="J128" s="30"/>
      <c r="K128" s="30"/>
      <c r="L128" s="43"/>
      <c r="S128" s="30"/>
      <c r="T128" s="30"/>
      <c r="U128" s="30"/>
      <c r="V128" s="30"/>
      <c r="W128" s="30"/>
      <c r="X128" s="30"/>
      <c r="Y128" s="30"/>
      <c r="Z128" s="30"/>
      <c r="AA128" s="30"/>
      <c r="AB128" s="30"/>
      <c r="AC128" s="30"/>
      <c r="AD128" s="30"/>
      <c r="AE128" s="30"/>
    </row>
    <row r="129" spans="1:65" s="11" customFormat="1" ht="29.25" customHeight="1">
      <c r="A129" s="132"/>
      <c r="B129" s="133"/>
      <c r="C129" s="134" t="s">
        <v>125</v>
      </c>
      <c r="D129" s="135" t="s">
        <v>58</v>
      </c>
      <c r="E129" s="135" t="s">
        <v>54</v>
      </c>
      <c r="F129" s="135" t="s">
        <v>55</v>
      </c>
      <c r="G129" s="135" t="s">
        <v>126</v>
      </c>
      <c r="H129" s="135" t="s">
        <v>127</v>
      </c>
      <c r="I129" s="135" t="s">
        <v>128</v>
      </c>
      <c r="J129" s="136" t="s">
        <v>105</v>
      </c>
      <c r="K129" s="137" t="s">
        <v>129</v>
      </c>
      <c r="L129" s="138"/>
      <c r="M129" s="63" t="s">
        <v>1</v>
      </c>
      <c r="N129" s="64" t="s">
        <v>37</v>
      </c>
      <c r="O129" s="64" t="s">
        <v>130</v>
      </c>
      <c r="P129" s="64" t="s">
        <v>131</v>
      </c>
      <c r="Q129" s="64" t="s">
        <v>132</v>
      </c>
      <c r="R129" s="64" t="s">
        <v>133</v>
      </c>
      <c r="S129" s="64" t="s">
        <v>134</v>
      </c>
      <c r="T129" s="65" t="s">
        <v>135</v>
      </c>
      <c r="U129" s="132"/>
      <c r="V129" s="132"/>
      <c r="W129" s="132"/>
      <c r="X129" s="132"/>
      <c r="Y129" s="132"/>
      <c r="Z129" s="132"/>
      <c r="AA129" s="132"/>
      <c r="AB129" s="132"/>
      <c r="AC129" s="132"/>
      <c r="AD129" s="132"/>
      <c r="AE129" s="132"/>
    </row>
    <row r="130" spans="1:65" s="2" customFormat="1" ht="22.9" customHeight="1">
      <c r="A130" s="30"/>
      <c r="B130" s="31"/>
      <c r="C130" s="70" t="s">
        <v>106</v>
      </c>
      <c r="D130" s="30"/>
      <c r="E130" s="30"/>
      <c r="F130" s="30"/>
      <c r="G130" s="30"/>
      <c r="H130" s="30"/>
      <c r="I130" s="30"/>
      <c r="J130" s="139">
        <f>BK130</f>
        <v>0</v>
      </c>
      <c r="K130" s="30"/>
      <c r="L130" s="31"/>
      <c r="M130" s="66"/>
      <c r="N130" s="57"/>
      <c r="O130" s="67"/>
      <c r="P130" s="140">
        <f>P131</f>
        <v>0</v>
      </c>
      <c r="Q130" s="67"/>
      <c r="R130" s="140">
        <f>R131</f>
        <v>0</v>
      </c>
      <c r="S130" s="67"/>
      <c r="T130" s="141">
        <f>T131</f>
        <v>0</v>
      </c>
      <c r="U130" s="30"/>
      <c r="V130" s="30"/>
      <c r="W130" s="30"/>
      <c r="X130" s="30"/>
      <c r="Y130" s="30"/>
      <c r="Z130" s="30"/>
      <c r="AA130" s="30"/>
      <c r="AB130" s="30"/>
      <c r="AC130" s="30"/>
      <c r="AD130" s="30"/>
      <c r="AE130" s="30"/>
      <c r="AT130" s="14" t="s">
        <v>72</v>
      </c>
      <c r="AU130" s="14" t="s">
        <v>107</v>
      </c>
      <c r="BK130" s="142">
        <f>BK131</f>
        <v>0</v>
      </c>
    </row>
    <row r="131" spans="1:65" s="12" customFormat="1" ht="25.9" customHeight="1">
      <c r="B131" s="143"/>
      <c r="D131" s="144" t="s">
        <v>72</v>
      </c>
      <c r="E131" s="145" t="s">
        <v>198</v>
      </c>
      <c r="F131" s="145" t="s">
        <v>696</v>
      </c>
      <c r="I131" s="146"/>
      <c r="J131" s="147">
        <f>BK131</f>
        <v>0</v>
      </c>
      <c r="L131" s="143"/>
      <c r="M131" s="148"/>
      <c r="N131" s="149"/>
      <c r="O131" s="149"/>
      <c r="P131" s="150">
        <f>P132+P137+P148+P153+P174+P181+P204+P218+P224</f>
        <v>0</v>
      </c>
      <c r="Q131" s="149"/>
      <c r="R131" s="150">
        <f>R132+R137+R148+R153+R174+R181+R204+R218+R224</f>
        <v>0</v>
      </c>
      <c r="S131" s="149"/>
      <c r="T131" s="151">
        <f>T132+T137+T148+T153+T174+T181+T204+T218+T224</f>
        <v>0</v>
      </c>
      <c r="AR131" s="144" t="s">
        <v>149</v>
      </c>
      <c r="AT131" s="152" t="s">
        <v>72</v>
      </c>
      <c r="AU131" s="152" t="s">
        <v>73</v>
      </c>
      <c r="AY131" s="144" t="s">
        <v>138</v>
      </c>
      <c r="BK131" s="153">
        <f>BK132+BK137+BK148+BK153+BK174+BK181+BK204+BK218+BK224</f>
        <v>0</v>
      </c>
    </row>
    <row r="132" spans="1:65" s="12" customFormat="1" ht="22.9" customHeight="1">
      <c r="B132" s="143"/>
      <c r="D132" s="144" t="s">
        <v>72</v>
      </c>
      <c r="E132" s="154" t="s">
        <v>455</v>
      </c>
      <c r="F132" s="154" t="s">
        <v>456</v>
      </c>
      <c r="I132" s="146"/>
      <c r="J132" s="155">
        <f>BK132</f>
        <v>0</v>
      </c>
      <c r="L132" s="143"/>
      <c r="M132" s="148"/>
      <c r="N132" s="149"/>
      <c r="O132" s="149"/>
      <c r="P132" s="150">
        <f>SUM(P133:P136)</f>
        <v>0</v>
      </c>
      <c r="Q132" s="149"/>
      <c r="R132" s="150">
        <f>SUM(R133:R136)</f>
        <v>0</v>
      </c>
      <c r="S132" s="149"/>
      <c r="T132" s="151">
        <f>SUM(T133:T136)</f>
        <v>0</v>
      </c>
      <c r="AR132" s="144" t="s">
        <v>85</v>
      </c>
      <c r="AT132" s="152" t="s">
        <v>72</v>
      </c>
      <c r="AU132" s="152" t="s">
        <v>80</v>
      </c>
      <c r="AY132" s="144" t="s">
        <v>138</v>
      </c>
      <c r="BK132" s="153">
        <f>SUM(BK133:BK136)</f>
        <v>0</v>
      </c>
    </row>
    <row r="133" spans="1:65" s="2" customFormat="1" ht="14.45" customHeight="1">
      <c r="A133" s="30"/>
      <c r="B133" s="156"/>
      <c r="C133" s="157" t="s">
        <v>80</v>
      </c>
      <c r="D133" s="157" t="s">
        <v>140</v>
      </c>
      <c r="E133" s="158" t="s">
        <v>802</v>
      </c>
      <c r="F133" s="159" t="s">
        <v>803</v>
      </c>
      <c r="G133" s="160" t="s">
        <v>178</v>
      </c>
      <c r="H133" s="161">
        <v>30</v>
      </c>
      <c r="I133" s="162"/>
      <c r="J133" s="163">
        <f>ROUND(I133*H133,2)</f>
        <v>0</v>
      </c>
      <c r="K133" s="164"/>
      <c r="L133" s="31"/>
      <c r="M133" s="165" t="s">
        <v>1</v>
      </c>
      <c r="N133" s="166" t="s">
        <v>39</v>
      </c>
      <c r="O133" s="59"/>
      <c r="P133" s="167">
        <f>O133*H133</f>
        <v>0</v>
      </c>
      <c r="Q133" s="167">
        <v>0</v>
      </c>
      <c r="R133" s="167">
        <f>Q133*H133</f>
        <v>0</v>
      </c>
      <c r="S133" s="167">
        <v>0</v>
      </c>
      <c r="T133" s="168">
        <f>S133*H133</f>
        <v>0</v>
      </c>
      <c r="U133" s="30"/>
      <c r="V133" s="30"/>
      <c r="W133" s="30"/>
      <c r="X133" s="30"/>
      <c r="Y133" s="30"/>
      <c r="Z133" s="30"/>
      <c r="AA133" s="30"/>
      <c r="AB133" s="30"/>
      <c r="AC133" s="30"/>
      <c r="AD133" s="30"/>
      <c r="AE133" s="30"/>
      <c r="AR133" s="169" t="s">
        <v>207</v>
      </c>
      <c r="AT133" s="169" t="s">
        <v>140</v>
      </c>
      <c r="AU133" s="169" t="s">
        <v>85</v>
      </c>
      <c r="AY133" s="14" t="s">
        <v>138</v>
      </c>
      <c r="BE133" s="100">
        <f>IF(N133="základná",J133,0)</f>
        <v>0</v>
      </c>
      <c r="BF133" s="100">
        <f>IF(N133="znížená",J133,0)</f>
        <v>0</v>
      </c>
      <c r="BG133" s="100">
        <f>IF(N133="zákl. prenesená",J133,0)</f>
        <v>0</v>
      </c>
      <c r="BH133" s="100">
        <f>IF(N133="zníž. prenesená",J133,0)</f>
        <v>0</v>
      </c>
      <c r="BI133" s="100">
        <f>IF(N133="nulová",J133,0)</f>
        <v>0</v>
      </c>
      <c r="BJ133" s="14" t="s">
        <v>85</v>
      </c>
      <c r="BK133" s="100">
        <f>ROUND(I133*H133,2)</f>
        <v>0</v>
      </c>
      <c r="BL133" s="14" t="s">
        <v>207</v>
      </c>
      <c r="BM133" s="169" t="s">
        <v>85</v>
      </c>
    </row>
    <row r="134" spans="1:65" s="2" customFormat="1" ht="30" customHeight="1">
      <c r="A134" s="30"/>
      <c r="B134" s="156"/>
      <c r="C134" s="170" t="s">
        <v>85</v>
      </c>
      <c r="D134" s="170" t="s">
        <v>198</v>
      </c>
      <c r="E134" s="171" t="s">
        <v>804</v>
      </c>
      <c r="F134" s="172" t="s">
        <v>805</v>
      </c>
      <c r="G134" s="173" t="s">
        <v>178</v>
      </c>
      <c r="H134" s="174">
        <v>31.5</v>
      </c>
      <c r="I134" s="175"/>
      <c r="J134" s="176">
        <f>ROUND(I134*H134,2)</f>
        <v>0</v>
      </c>
      <c r="K134" s="177"/>
      <c r="L134" s="178"/>
      <c r="M134" s="179" t="s">
        <v>1</v>
      </c>
      <c r="N134" s="180" t="s">
        <v>39</v>
      </c>
      <c r="O134" s="59"/>
      <c r="P134" s="167">
        <f>O134*H134</f>
        <v>0</v>
      </c>
      <c r="Q134" s="167">
        <v>0</v>
      </c>
      <c r="R134" s="167">
        <f>Q134*H134</f>
        <v>0</v>
      </c>
      <c r="S134" s="167">
        <v>0</v>
      </c>
      <c r="T134" s="168">
        <f>S134*H134</f>
        <v>0</v>
      </c>
      <c r="U134" s="30"/>
      <c r="V134" s="30"/>
      <c r="W134" s="30"/>
      <c r="X134" s="30"/>
      <c r="Y134" s="30"/>
      <c r="Z134" s="30"/>
      <c r="AA134" s="30"/>
      <c r="AB134" s="30"/>
      <c r="AC134" s="30"/>
      <c r="AD134" s="30"/>
      <c r="AE134" s="30"/>
      <c r="AR134" s="169" t="s">
        <v>269</v>
      </c>
      <c r="AT134" s="169" t="s">
        <v>198</v>
      </c>
      <c r="AU134" s="169" t="s">
        <v>85</v>
      </c>
      <c r="AY134" s="14" t="s">
        <v>138</v>
      </c>
      <c r="BE134" s="100">
        <f>IF(N134="základná",J134,0)</f>
        <v>0</v>
      </c>
      <c r="BF134" s="100">
        <f>IF(N134="znížená",J134,0)</f>
        <v>0</v>
      </c>
      <c r="BG134" s="100">
        <f>IF(N134="zákl. prenesená",J134,0)</f>
        <v>0</v>
      </c>
      <c r="BH134" s="100">
        <f>IF(N134="zníž. prenesená",J134,0)</f>
        <v>0</v>
      </c>
      <c r="BI134" s="100">
        <f>IF(N134="nulová",J134,0)</f>
        <v>0</v>
      </c>
      <c r="BJ134" s="14" t="s">
        <v>85</v>
      </c>
      <c r="BK134" s="100">
        <f>ROUND(I134*H134,2)</f>
        <v>0</v>
      </c>
      <c r="BL134" s="14" t="s">
        <v>207</v>
      </c>
      <c r="BM134" s="169" t="s">
        <v>144</v>
      </c>
    </row>
    <row r="135" spans="1:65" s="2" customFormat="1" ht="14.45" customHeight="1">
      <c r="A135" s="30"/>
      <c r="B135" s="156"/>
      <c r="C135" s="170" t="s">
        <v>149</v>
      </c>
      <c r="D135" s="170" t="s">
        <v>198</v>
      </c>
      <c r="E135" s="171" t="s">
        <v>806</v>
      </c>
      <c r="F135" s="172" t="s">
        <v>807</v>
      </c>
      <c r="G135" s="173" t="s">
        <v>808</v>
      </c>
      <c r="H135" s="174">
        <v>1</v>
      </c>
      <c r="I135" s="175"/>
      <c r="J135" s="176">
        <f>ROUND(I135*H135,2)</f>
        <v>0</v>
      </c>
      <c r="K135" s="177"/>
      <c r="L135" s="178"/>
      <c r="M135" s="179" t="s">
        <v>1</v>
      </c>
      <c r="N135" s="180" t="s">
        <v>39</v>
      </c>
      <c r="O135" s="59"/>
      <c r="P135" s="167">
        <f>O135*H135</f>
        <v>0</v>
      </c>
      <c r="Q135" s="167">
        <v>0</v>
      </c>
      <c r="R135" s="167">
        <f>Q135*H135</f>
        <v>0</v>
      </c>
      <c r="S135" s="167">
        <v>0</v>
      </c>
      <c r="T135" s="168">
        <f>S135*H135</f>
        <v>0</v>
      </c>
      <c r="U135" s="30"/>
      <c r="V135" s="30"/>
      <c r="W135" s="30"/>
      <c r="X135" s="30"/>
      <c r="Y135" s="30"/>
      <c r="Z135" s="30"/>
      <c r="AA135" s="30"/>
      <c r="AB135" s="30"/>
      <c r="AC135" s="30"/>
      <c r="AD135" s="30"/>
      <c r="AE135" s="30"/>
      <c r="AR135" s="169" t="s">
        <v>269</v>
      </c>
      <c r="AT135" s="169" t="s">
        <v>198</v>
      </c>
      <c r="AU135" s="169" t="s">
        <v>85</v>
      </c>
      <c r="AY135" s="14" t="s">
        <v>138</v>
      </c>
      <c r="BE135" s="100">
        <f>IF(N135="základná",J135,0)</f>
        <v>0</v>
      </c>
      <c r="BF135" s="100">
        <f>IF(N135="znížená",J135,0)</f>
        <v>0</v>
      </c>
      <c r="BG135" s="100">
        <f>IF(N135="zákl. prenesená",J135,0)</f>
        <v>0</v>
      </c>
      <c r="BH135" s="100">
        <f>IF(N135="zníž. prenesená",J135,0)</f>
        <v>0</v>
      </c>
      <c r="BI135" s="100">
        <f>IF(N135="nulová",J135,0)</f>
        <v>0</v>
      </c>
      <c r="BJ135" s="14" t="s">
        <v>85</v>
      </c>
      <c r="BK135" s="100">
        <f>ROUND(I135*H135,2)</f>
        <v>0</v>
      </c>
      <c r="BL135" s="14" t="s">
        <v>207</v>
      </c>
      <c r="BM135" s="169" t="s">
        <v>160</v>
      </c>
    </row>
    <row r="136" spans="1:65" s="2" customFormat="1" ht="22.15" customHeight="1">
      <c r="A136" s="30"/>
      <c r="B136" s="156"/>
      <c r="C136" s="157" t="s">
        <v>144</v>
      </c>
      <c r="D136" s="157" t="s">
        <v>140</v>
      </c>
      <c r="E136" s="158" t="s">
        <v>506</v>
      </c>
      <c r="F136" s="159" t="s">
        <v>507</v>
      </c>
      <c r="G136" s="160" t="s">
        <v>353</v>
      </c>
      <c r="H136" s="181"/>
      <c r="I136" s="162"/>
      <c r="J136" s="163">
        <f>ROUND(I136*H136,2)</f>
        <v>0</v>
      </c>
      <c r="K136" s="164"/>
      <c r="L136" s="31"/>
      <c r="M136" s="165" t="s">
        <v>1</v>
      </c>
      <c r="N136" s="166" t="s">
        <v>39</v>
      </c>
      <c r="O136" s="59"/>
      <c r="P136" s="167">
        <f>O136*H136</f>
        <v>0</v>
      </c>
      <c r="Q136" s="167">
        <v>0</v>
      </c>
      <c r="R136" s="167">
        <f>Q136*H136</f>
        <v>0</v>
      </c>
      <c r="S136" s="167">
        <v>0</v>
      </c>
      <c r="T136" s="168">
        <f>S136*H136</f>
        <v>0</v>
      </c>
      <c r="U136" s="30"/>
      <c r="V136" s="30"/>
      <c r="W136" s="30"/>
      <c r="X136" s="30"/>
      <c r="Y136" s="30"/>
      <c r="Z136" s="30"/>
      <c r="AA136" s="30"/>
      <c r="AB136" s="30"/>
      <c r="AC136" s="30"/>
      <c r="AD136" s="30"/>
      <c r="AE136" s="30"/>
      <c r="AR136" s="169" t="s">
        <v>207</v>
      </c>
      <c r="AT136" s="169" t="s">
        <v>140</v>
      </c>
      <c r="AU136" s="169" t="s">
        <v>85</v>
      </c>
      <c r="AY136" s="14" t="s">
        <v>138</v>
      </c>
      <c r="BE136" s="100">
        <f>IF(N136="základná",J136,0)</f>
        <v>0</v>
      </c>
      <c r="BF136" s="100">
        <f>IF(N136="znížená",J136,0)</f>
        <v>0</v>
      </c>
      <c r="BG136" s="100">
        <f>IF(N136="zákl. prenesená",J136,0)</f>
        <v>0</v>
      </c>
      <c r="BH136" s="100">
        <f>IF(N136="zníž. prenesená",J136,0)</f>
        <v>0</v>
      </c>
      <c r="BI136" s="100">
        <f>IF(N136="nulová",J136,0)</f>
        <v>0</v>
      </c>
      <c r="BJ136" s="14" t="s">
        <v>85</v>
      </c>
      <c r="BK136" s="100">
        <f>ROUND(I136*H136,2)</f>
        <v>0</v>
      </c>
      <c r="BL136" s="14" t="s">
        <v>207</v>
      </c>
      <c r="BM136" s="169" t="s">
        <v>171</v>
      </c>
    </row>
    <row r="137" spans="1:65" s="12" customFormat="1" ht="22.9" customHeight="1">
      <c r="B137" s="143"/>
      <c r="D137" s="144" t="s">
        <v>72</v>
      </c>
      <c r="E137" s="154" t="s">
        <v>809</v>
      </c>
      <c r="F137" s="154" t="s">
        <v>810</v>
      </c>
      <c r="I137" s="146"/>
      <c r="J137" s="155">
        <f>BK137</f>
        <v>0</v>
      </c>
      <c r="L137" s="143"/>
      <c r="M137" s="148"/>
      <c r="N137" s="149"/>
      <c r="O137" s="149"/>
      <c r="P137" s="150">
        <f>SUM(P138:P147)</f>
        <v>0</v>
      </c>
      <c r="Q137" s="149"/>
      <c r="R137" s="150">
        <f>SUM(R138:R147)</f>
        <v>0</v>
      </c>
      <c r="S137" s="149"/>
      <c r="T137" s="151">
        <f>SUM(T138:T147)</f>
        <v>0</v>
      </c>
      <c r="AR137" s="144" t="s">
        <v>85</v>
      </c>
      <c r="AT137" s="152" t="s">
        <v>72</v>
      </c>
      <c r="AU137" s="152" t="s">
        <v>80</v>
      </c>
      <c r="AY137" s="144" t="s">
        <v>138</v>
      </c>
      <c r="BK137" s="153">
        <f>SUM(BK138:BK147)</f>
        <v>0</v>
      </c>
    </row>
    <row r="138" spans="1:65" s="2" customFormat="1" ht="14.45" customHeight="1">
      <c r="A138" s="30"/>
      <c r="B138" s="156"/>
      <c r="C138" s="157" t="s">
        <v>156</v>
      </c>
      <c r="D138" s="157" t="s">
        <v>140</v>
      </c>
      <c r="E138" s="158" t="s">
        <v>811</v>
      </c>
      <c r="F138" s="159" t="s">
        <v>812</v>
      </c>
      <c r="G138" s="160" t="s">
        <v>178</v>
      </c>
      <c r="H138" s="161">
        <v>20</v>
      </c>
      <c r="I138" s="162"/>
      <c r="J138" s="163">
        <f t="shared" ref="J138:J147" si="0">ROUND(I138*H138,2)</f>
        <v>0</v>
      </c>
      <c r="K138" s="164"/>
      <c r="L138" s="31"/>
      <c r="M138" s="165" t="s">
        <v>1</v>
      </c>
      <c r="N138" s="166" t="s">
        <v>39</v>
      </c>
      <c r="O138" s="59"/>
      <c r="P138" s="167">
        <f t="shared" ref="P138:P147" si="1">O138*H138</f>
        <v>0</v>
      </c>
      <c r="Q138" s="167">
        <v>0</v>
      </c>
      <c r="R138" s="167">
        <f t="shared" ref="R138:R147" si="2">Q138*H138</f>
        <v>0</v>
      </c>
      <c r="S138" s="167">
        <v>0</v>
      </c>
      <c r="T138" s="168">
        <f t="shared" ref="T138:T147" si="3">S138*H138</f>
        <v>0</v>
      </c>
      <c r="U138" s="30"/>
      <c r="V138" s="30"/>
      <c r="W138" s="30"/>
      <c r="X138" s="30"/>
      <c r="Y138" s="30"/>
      <c r="Z138" s="30"/>
      <c r="AA138" s="30"/>
      <c r="AB138" s="30"/>
      <c r="AC138" s="30"/>
      <c r="AD138" s="30"/>
      <c r="AE138" s="30"/>
      <c r="AR138" s="169" t="s">
        <v>207</v>
      </c>
      <c r="AT138" s="169" t="s">
        <v>140</v>
      </c>
      <c r="AU138" s="169" t="s">
        <v>85</v>
      </c>
      <c r="AY138" s="14" t="s">
        <v>138</v>
      </c>
      <c r="BE138" s="100">
        <f t="shared" ref="BE138:BE147" si="4">IF(N138="základná",J138,0)</f>
        <v>0</v>
      </c>
      <c r="BF138" s="100">
        <f t="shared" ref="BF138:BF147" si="5">IF(N138="znížená",J138,0)</f>
        <v>0</v>
      </c>
      <c r="BG138" s="100">
        <f t="shared" ref="BG138:BG147" si="6">IF(N138="zákl. prenesená",J138,0)</f>
        <v>0</v>
      </c>
      <c r="BH138" s="100">
        <f t="shared" ref="BH138:BH147" si="7">IF(N138="zníž. prenesená",J138,0)</f>
        <v>0</v>
      </c>
      <c r="BI138" s="100">
        <f t="shared" ref="BI138:BI147" si="8">IF(N138="nulová",J138,0)</f>
        <v>0</v>
      </c>
      <c r="BJ138" s="14" t="s">
        <v>85</v>
      </c>
      <c r="BK138" s="100">
        <f t="shared" ref="BK138:BK147" si="9">ROUND(I138*H138,2)</f>
        <v>0</v>
      </c>
      <c r="BL138" s="14" t="s">
        <v>207</v>
      </c>
      <c r="BM138" s="169" t="s">
        <v>180</v>
      </c>
    </row>
    <row r="139" spans="1:65" s="2" customFormat="1" ht="22.15" customHeight="1">
      <c r="A139" s="30"/>
      <c r="B139" s="156"/>
      <c r="C139" s="157" t="s">
        <v>160</v>
      </c>
      <c r="D139" s="157" t="s">
        <v>140</v>
      </c>
      <c r="E139" s="158" t="s">
        <v>813</v>
      </c>
      <c r="F139" s="159" t="s">
        <v>814</v>
      </c>
      <c r="G139" s="160" t="s">
        <v>257</v>
      </c>
      <c r="H139" s="161">
        <v>3</v>
      </c>
      <c r="I139" s="162"/>
      <c r="J139" s="163">
        <f t="shared" si="0"/>
        <v>0</v>
      </c>
      <c r="K139" s="164"/>
      <c r="L139" s="31"/>
      <c r="M139" s="165" t="s">
        <v>1</v>
      </c>
      <c r="N139" s="166" t="s">
        <v>39</v>
      </c>
      <c r="O139" s="59"/>
      <c r="P139" s="167">
        <f t="shared" si="1"/>
        <v>0</v>
      </c>
      <c r="Q139" s="167">
        <v>0</v>
      </c>
      <c r="R139" s="167">
        <f t="shared" si="2"/>
        <v>0</v>
      </c>
      <c r="S139" s="167">
        <v>0</v>
      </c>
      <c r="T139" s="168">
        <f t="shared" si="3"/>
        <v>0</v>
      </c>
      <c r="U139" s="30"/>
      <c r="V139" s="30"/>
      <c r="W139" s="30"/>
      <c r="X139" s="30"/>
      <c r="Y139" s="30"/>
      <c r="Z139" s="30"/>
      <c r="AA139" s="30"/>
      <c r="AB139" s="30"/>
      <c r="AC139" s="30"/>
      <c r="AD139" s="30"/>
      <c r="AE139" s="30"/>
      <c r="AR139" s="169" t="s">
        <v>207</v>
      </c>
      <c r="AT139" s="169" t="s">
        <v>140</v>
      </c>
      <c r="AU139" s="169" t="s">
        <v>85</v>
      </c>
      <c r="AY139" s="14" t="s">
        <v>138</v>
      </c>
      <c r="BE139" s="100">
        <f t="shared" si="4"/>
        <v>0</v>
      </c>
      <c r="BF139" s="100">
        <f t="shared" si="5"/>
        <v>0</v>
      </c>
      <c r="BG139" s="100">
        <f t="shared" si="6"/>
        <v>0</v>
      </c>
      <c r="BH139" s="100">
        <f t="shared" si="7"/>
        <v>0</v>
      </c>
      <c r="BI139" s="100">
        <f t="shared" si="8"/>
        <v>0</v>
      </c>
      <c r="BJ139" s="14" t="s">
        <v>85</v>
      </c>
      <c r="BK139" s="100">
        <f t="shared" si="9"/>
        <v>0</v>
      </c>
      <c r="BL139" s="14" t="s">
        <v>207</v>
      </c>
      <c r="BM139" s="169" t="s">
        <v>189</v>
      </c>
    </row>
    <row r="140" spans="1:65" s="2" customFormat="1" ht="14.45" customHeight="1">
      <c r="A140" s="30"/>
      <c r="B140" s="156"/>
      <c r="C140" s="170" t="s">
        <v>165</v>
      </c>
      <c r="D140" s="170" t="s">
        <v>198</v>
      </c>
      <c r="E140" s="171" t="s">
        <v>815</v>
      </c>
      <c r="F140" s="172" t="s">
        <v>816</v>
      </c>
      <c r="G140" s="173" t="s">
        <v>257</v>
      </c>
      <c r="H140" s="174">
        <v>3</v>
      </c>
      <c r="I140" s="175"/>
      <c r="J140" s="176">
        <f t="shared" si="0"/>
        <v>0</v>
      </c>
      <c r="K140" s="177"/>
      <c r="L140" s="178"/>
      <c r="M140" s="179" t="s">
        <v>1</v>
      </c>
      <c r="N140" s="180" t="s">
        <v>39</v>
      </c>
      <c r="O140" s="59"/>
      <c r="P140" s="167">
        <f t="shared" si="1"/>
        <v>0</v>
      </c>
      <c r="Q140" s="167">
        <v>0</v>
      </c>
      <c r="R140" s="167">
        <f t="shared" si="2"/>
        <v>0</v>
      </c>
      <c r="S140" s="167">
        <v>0</v>
      </c>
      <c r="T140" s="168">
        <f t="shared" si="3"/>
        <v>0</v>
      </c>
      <c r="U140" s="30"/>
      <c r="V140" s="30"/>
      <c r="W140" s="30"/>
      <c r="X140" s="30"/>
      <c r="Y140" s="30"/>
      <c r="Z140" s="30"/>
      <c r="AA140" s="30"/>
      <c r="AB140" s="30"/>
      <c r="AC140" s="30"/>
      <c r="AD140" s="30"/>
      <c r="AE140" s="30"/>
      <c r="AR140" s="169" t="s">
        <v>269</v>
      </c>
      <c r="AT140" s="169" t="s">
        <v>198</v>
      </c>
      <c r="AU140" s="169" t="s">
        <v>85</v>
      </c>
      <c r="AY140" s="14" t="s">
        <v>138</v>
      </c>
      <c r="BE140" s="100">
        <f t="shared" si="4"/>
        <v>0</v>
      </c>
      <c r="BF140" s="100">
        <f t="shared" si="5"/>
        <v>0</v>
      </c>
      <c r="BG140" s="100">
        <f t="shared" si="6"/>
        <v>0</v>
      </c>
      <c r="BH140" s="100">
        <f t="shared" si="7"/>
        <v>0</v>
      </c>
      <c r="BI140" s="100">
        <f t="shared" si="8"/>
        <v>0</v>
      </c>
      <c r="BJ140" s="14" t="s">
        <v>85</v>
      </c>
      <c r="BK140" s="100">
        <f t="shared" si="9"/>
        <v>0</v>
      </c>
      <c r="BL140" s="14" t="s">
        <v>207</v>
      </c>
      <c r="BM140" s="169" t="s">
        <v>197</v>
      </c>
    </row>
    <row r="141" spans="1:65" s="2" customFormat="1" ht="14.45" customHeight="1">
      <c r="A141" s="30"/>
      <c r="B141" s="156"/>
      <c r="C141" s="157" t="s">
        <v>171</v>
      </c>
      <c r="D141" s="157" t="s">
        <v>140</v>
      </c>
      <c r="E141" s="158" t="s">
        <v>817</v>
      </c>
      <c r="F141" s="159" t="s">
        <v>818</v>
      </c>
      <c r="G141" s="160" t="s">
        <v>257</v>
      </c>
      <c r="H141" s="161">
        <v>1</v>
      </c>
      <c r="I141" s="162"/>
      <c r="J141" s="163">
        <f t="shared" si="0"/>
        <v>0</v>
      </c>
      <c r="K141" s="164"/>
      <c r="L141" s="31"/>
      <c r="M141" s="165" t="s">
        <v>1</v>
      </c>
      <c r="N141" s="166" t="s">
        <v>39</v>
      </c>
      <c r="O141" s="59"/>
      <c r="P141" s="167">
        <f t="shared" si="1"/>
        <v>0</v>
      </c>
      <c r="Q141" s="167">
        <v>0</v>
      </c>
      <c r="R141" s="167">
        <f t="shared" si="2"/>
        <v>0</v>
      </c>
      <c r="S141" s="167">
        <v>0</v>
      </c>
      <c r="T141" s="168">
        <f t="shared" si="3"/>
        <v>0</v>
      </c>
      <c r="U141" s="30"/>
      <c r="V141" s="30"/>
      <c r="W141" s="30"/>
      <c r="X141" s="30"/>
      <c r="Y141" s="30"/>
      <c r="Z141" s="30"/>
      <c r="AA141" s="30"/>
      <c r="AB141" s="30"/>
      <c r="AC141" s="30"/>
      <c r="AD141" s="30"/>
      <c r="AE141" s="30"/>
      <c r="AR141" s="169" t="s">
        <v>207</v>
      </c>
      <c r="AT141" s="169" t="s">
        <v>140</v>
      </c>
      <c r="AU141" s="169" t="s">
        <v>85</v>
      </c>
      <c r="AY141" s="14" t="s">
        <v>138</v>
      </c>
      <c r="BE141" s="100">
        <f t="shared" si="4"/>
        <v>0</v>
      </c>
      <c r="BF141" s="100">
        <f t="shared" si="5"/>
        <v>0</v>
      </c>
      <c r="BG141" s="100">
        <f t="shared" si="6"/>
        <v>0</v>
      </c>
      <c r="BH141" s="100">
        <f t="shared" si="7"/>
        <v>0</v>
      </c>
      <c r="BI141" s="100">
        <f t="shared" si="8"/>
        <v>0</v>
      </c>
      <c r="BJ141" s="14" t="s">
        <v>85</v>
      </c>
      <c r="BK141" s="100">
        <f t="shared" si="9"/>
        <v>0</v>
      </c>
      <c r="BL141" s="14" t="s">
        <v>207</v>
      </c>
      <c r="BM141" s="169" t="s">
        <v>207</v>
      </c>
    </row>
    <row r="142" spans="1:65" s="2" customFormat="1" ht="24" customHeight="1">
      <c r="A142" s="30"/>
      <c r="B142" s="156"/>
      <c r="C142" s="170" t="s">
        <v>175</v>
      </c>
      <c r="D142" s="170" t="s">
        <v>198</v>
      </c>
      <c r="E142" s="171" t="s">
        <v>819</v>
      </c>
      <c r="F142" s="172" t="s">
        <v>820</v>
      </c>
      <c r="G142" s="173" t="s">
        <v>257</v>
      </c>
      <c r="H142" s="174">
        <v>1</v>
      </c>
      <c r="I142" s="175"/>
      <c r="J142" s="176">
        <f t="shared" si="0"/>
        <v>0</v>
      </c>
      <c r="K142" s="177"/>
      <c r="L142" s="178"/>
      <c r="M142" s="179" t="s">
        <v>1</v>
      </c>
      <c r="N142" s="180" t="s">
        <v>39</v>
      </c>
      <c r="O142" s="59"/>
      <c r="P142" s="167">
        <f t="shared" si="1"/>
        <v>0</v>
      </c>
      <c r="Q142" s="167">
        <v>0</v>
      </c>
      <c r="R142" s="167">
        <f t="shared" si="2"/>
        <v>0</v>
      </c>
      <c r="S142" s="167">
        <v>0</v>
      </c>
      <c r="T142" s="168">
        <f t="shared" si="3"/>
        <v>0</v>
      </c>
      <c r="U142" s="30"/>
      <c r="V142" s="30"/>
      <c r="W142" s="30"/>
      <c r="X142" s="30"/>
      <c r="Y142" s="30"/>
      <c r="Z142" s="30"/>
      <c r="AA142" s="30"/>
      <c r="AB142" s="30"/>
      <c r="AC142" s="30"/>
      <c r="AD142" s="30"/>
      <c r="AE142" s="30"/>
      <c r="AR142" s="169" t="s">
        <v>269</v>
      </c>
      <c r="AT142" s="169" t="s">
        <v>198</v>
      </c>
      <c r="AU142" s="169" t="s">
        <v>85</v>
      </c>
      <c r="AY142" s="14" t="s">
        <v>138</v>
      </c>
      <c r="BE142" s="100">
        <f t="shared" si="4"/>
        <v>0</v>
      </c>
      <c r="BF142" s="100">
        <f t="shared" si="5"/>
        <v>0</v>
      </c>
      <c r="BG142" s="100">
        <f t="shared" si="6"/>
        <v>0</v>
      </c>
      <c r="BH142" s="100">
        <f t="shared" si="7"/>
        <v>0</v>
      </c>
      <c r="BI142" s="100">
        <f t="shared" si="8"/>
        <v>0</v>
      </c>
      <c r="BJ142" s="14" t="s">
        <v>85</v>
      </c>
      <c r="BK142" s="100">
        <f t="shared" si="9"/>
        <v>0</v>
      </c>
      <c r="BL142" s="14" t="s">
        <v>207</v>
      </c>
      <c r="BM142" s="169" t="s">
        <v>215</v>
      </c>
    </row>
    <row r="143" spans="1:65" s="2" customFormat="1" ht="14.45" customHeight="1">
      <c r="A143" s="30"/>
      <c r="B143" s="156"/>
      <c r="C143" s="157" t="s">
        <v>180</v>
      </c>
      <c r="D143" s="157" t="s">
        <v>140</v>
      </c>
      <c r="E143" s="158" t="s">
        <v>821</v>
      </c>
      <c r="F143" s="159" t="s">
        <v>822</v>
      </c>
      <c r="G143" s="160" t="s">
        <v>257</v>
      </c>
      <c r="H143" s="161">
        <v>1</v>
      </c>
      <c r="I143" s="162"/>
      <c r="J143" s="163">
        <f t="shared" si="0"/>
        <v>0</v>
      </c>
      <c r="K143" s="164"/>
      <c r="L143" s="31"/>
      <c r="M143" s="165" t="s">
        <v>1</v>
      </c>
      <c r="N143" s="166" t="s">
        <v>39</v>
      </c>
      <c r="O143" s="59"/>
      <c r="P143" s="167">
        <f t="shared" si="1"/>
        <v>0</v>
      </c>
      <c r="Q143" s="167">
        <v>0</v>
      </c>
      <c r="R143" s="167">
        <f t="shared" si="2"/>
        <v>0</v>
      </c>
      <c r="S143" s="167">
        <v>0</v>
      </c>
      <c r="T143" s="168">
        <f t="shared" si="3"/>
        <v>0</v>
      </c>
      <c r="U143" s="30"/>
      <c r="V143" s="30"/>
      <c r="W143" s="30"/>
      <c r="X143" s="30"/>
      <c r="Y143" s="30"/>
      <c r="Z143" s="30"/>
      <c r="AA143" s="30"/>
      <c r="AB143" s="30"/>
      <c r="AC143" s="30"/>
      <c r="AD143" s="30"/>
      <c r="AE143" s="30"/>
      <c r="AR143" s="169" t="s">
        <v>207</v>
      </c>
      <c r="AT143" s="169" t="s">
        <v>140</v>
      </c>
      <c r="AU143" s="169" t="s">
        <v>85</v>
      </c>
      <c r="AY143" s="14" t="s">
        <v>138</v>
      </c>
      <c r="BE143" s="100">
        <f t="shared" si="4"/>
        <v>0</v>
      </c>
      <c r="BF143" s="100">
        <f t="shared" si="5"/>
        <v>0</v>
      </c>
      <c r="BG143" s="100">
        <f t="shared" si="6"/>
        <v>0</v>
      </c>
      <c r="BH143" s="100">
        <f t="shared" si="7"/>
        <v>0</v>
      </c>
      <c r="BI143" s="100">
        <f t="shared" si="8"/>
        <v>0</v>
      </c>
      <c r="BJ143" s="14" t="s">
        <v>85</v>
      </c>
      <c r="BK143" s="100">
        <f t="shared" si="9"/>
        <v>0</v>
      </c>
      <c r="BL143" s="14" t="s">
        <v>207</v>
      </c>
      <c r="BM143" s="169" t="s">
        <v>7</v>
      </c>
    </row>
    <row r="144" spans="1:65" s="2" customFormat="1" ht="24" customHeight="1">
      <c r="A144" s="30"/>
      <c r="B144" s="156"/>
      <c r="C144" s="170" t="s">
        <v>184</v>
      </c>
      <c r="D144" s="170" t="s">
        <v>198</v>
      </c>
      <c r="E144" s="171" t="s">
        <v>823</v>
      </c>
      <c r="F144" s="172" t="s">
        <v>824</v>
      </c>
      <c r="G144" s="173" t="s">
        <v>257</v>
      </c>
      <c r="H144" s="174">
        <v>1</v>
      </c>
      <c r="I144" s="175"/>
      <c r="J144" s="176">
        <f t="shared" si="0"/>
        <v>0</v>
      </c>
      <c r="K144" s="177"/>
      <c r="L144" s="178"/>
      <c r="M144" s="179" t="s">
        <v>1</v>
      </c>
      <c r="N144" s="180" t="s">
        <v>39</v>
      </c>
      <c r="O144" s="59"/>
      <c r="P144" s="167">
        <f t="shared" si="1"/>
        <v>0</v>
      </c>
      <c r="Q144" s="167">
        <v>0</v>
      </c>
      <c r="R144" s="167">
        <f t="shared" si="2"/>
        <v>0</v>
      </c>
      <c r="S144" s="167">
        <v>0</v>
      </c>
      <c r="T144" s="168">
        <f t="shared" si="3"/>
        <v>0</v>
      </c>
      <c r="U144" s="30"/>
      <c r="V144" s="30"/>
      <c r="W144" s="30"/>
      <c r="X144" s="30"/>
      <c r="Y144" s="30"/>
      <c r="Z144" s="30"/>
      <c r="AA144" s="30"/>
      <c r="AB144" s="30"/>
      <c r="AC144" s="30"/>
      <c r="AD144" s="30"/>
      <c r="AE144" s="30"/>
      <c r="AR144" s="169" t="s">
        <v>269</v>
      </c>
      <c r="AT144" s="169" t="s">
        <v>198</v>
      </c>
      <c r="AU144" s="169" t="s">
        <v>85</v>
      </c>
      <c r="AY144" s="14" t="s">
        <v>138</v>
      </c>
      <c r="BE144" s="100">
        <f t="shared" si="4"/>
        <v>0</v>
      </c>
      <c r="BF144" s="100">
        <f t="shared" si="5"/>
        <v>0</v>
      </c>
      <c r="BG144" s="100">
        <f t="shared" si="6"/>
        <v>0</v>
      </c>
      <c r="BH144" s="100">
        <f t="shared" si="7"/>
        <v>0</v>
      </c>
      <c r="BI144" s="100">
        <f t="shared" si="8"/>
        <v>0</v>
      </c>
      <c r="BJ144" s="14" t="s">
        <v>85</v>
      </c>
      <c r="BK144" s="100">
        <f t="shared" si="9"/>
        <v>0</v>
      </c>
      <c r="BL144" s="14" t="s">
        <v>207</v>
      </c>
      <c r="BM144" s="169" t="s">
        <v>229</v>
      </c>
    </row>
    <row r="145" spans="1:65" s="2" customFormat="1" ht="22.15" customHeight="1">
      <c r="A145" s="30"/>
      <c r="B145" s="156"/>
      <c r="C145" s="157" t="s">
        <v>189</v>
      </c>
      <c r="D145" s="157" t="s">
        <v>140</v>
      </c>
      <c r="E145" s="158" t="s">
        <v>825</v>
      </c>
      <c r="F145" s="159" t="s">
        <v>826</v>
      </c>
      <c r="G145" s="160" t="s">
        <v>178</v>
      </c>
      <c r="H145" s="161">
        <v>20</v>
      </c>
      <c r="I145" s="162"/>
      <c r="J145" s="163">
        <f t="shared" si="0"/>
        <v>0</v>
      </c>
      <c r="K145" s="164"/>
      <c r="L145" s="31"/>
      <c r="M145" s="165" t="s">
        <v>1</v>
      </c>
      <c r="N145" s="166" t="s">
        <v>39</v>
      </c>
      <c r="O145" s="59"/>
      <c r="P145" s="167">
        <f t="shared" si="1"/>
        <v>0</v>
      </c>
      <c r="Q145" s="167">
        <v>0</v>
      </c>
      <c r="R145" s="167">
        <f t="shared" si="2"/>
        <v>0</v>
      </c>
      <c r="S145" s="167">
        <v>0</v>
      </c>
      <c r="T145" s="168">
        <f t="shared" si="3"/>
        <v>0</v>
      </c>
      <c r="U145" s="30"/>
      <c r="V145" s="30"/>
      <c r="W145" s="30"/>
      <c r="X145" s="30"/>
      <c r="Y145" s="30"/>
      <c r="Z145" s="30"/>
      <c r="AA145" s="30"/>
      <c r="AB145" s="30"/>
      <c r="AC145" s="30"/>
      <c r="AD145" s="30"/>
      <c r="AE145" s="30"/>
      <c r="AR145" s="169" t="s">
        <v>207</v>
      </c>
      <c r="AT145" s="169" t="s">
        <v>140</v>
      </c>
      <c r="AU145" s="169" t="s">
        <v>85</v>
      </c>
      <c r="AY145" s="14" t="s">
        <v>138</v>
      </c>
      <c r="BE145" s="100">
        <f t="shared" si="4"/>
        <v>0</v>
      </c>
      <c r="BF145" s="100">
        <f t="shared" si="5"/>
        <v>0</v>
      </c>
      <c r="BG145" s="100">
        <f t="shared" si="6"/>
        <v>0</v>
      </c>
      <c r="BH145" s="100">
        <f t="shared" si="7"/>
        <v>0</v>
      </c>
      <c r="BI145" s="100">
        <f t="shared" si="8"/>
        <v>0</v>
      </c>
      <c r="BJ145" s="14" t="s">
        <v>85</v>
      </c>
      <c r="BK145" s="100">
        <f t="shared" si="9"/>
        <v>0</v>
      </c>
      <c r="BL145" s="14" t="s">
        <v>207</v>
      </c>
      <c r="BM145" s="169" t="s">
        <v>237</v>
      </c>
    </row>
    <row r="146" spans="1:65" s="2" customFormat="1" ht="22.15" customHeight="1">
      <c r="A146" s="30"/>
      <c r="B146" s="156"/>
      <c r="C146" s="157" t="s">
        <v>193</v>
      </c>
      <c r="D146" s="157" t="s">
        <v>140</v>
      </c>
      <c r="E146" s="158" t="s">
        <v>827</v>
      </c>
      <c r="F146" s="159" t="s">
        <v>828</v>
      </c>
      <c r="G146" s="160" t="s">
        <v>178</v>
      </c>
      <c r="H146" s="161">
        <v>20</v>
      </c>
      <c r="I146" s="162"/>
      <c r="J146" s="163">
        <f t="shared" si="0"/>
        <v>0</v>
      </c>
      <c r="K146" s="164"/>
      <c r="L146" s="31"/>
      <c r="M146" s="165" t="s">
        <v>1</v>
      </c>
      <c r="N146" s="166" t="s">
        <v>39</v>
      </c>
      <c r="O146" s="59"/>
      <c r="P146" s="167">
        <f t="shared" si="1"/>
        <v>0</v>
      </c>
      <c r="Q146" s="167">
        <v>0</v>
      </c>
      <c r="R146" s="167">
        <f t="shared" si="2"/>
        <v>0</v>
      </c>
      <c r="S146" s="167">
        <v>0</v>
      </c>
      <c r="T146" s="168">
        <f t="shared" si="3"/>
        <v>0</v>
      </c>
      <c r="U146" s="30"/>
      <c r="V146" s="30"/>
      <c r="W146" s="30"/>
      <c r="X146" s="30"/>
      <c r="Y146" s="30"/>
      <c r="Z146" s="30"/>
      <c r="AA146" s="30"/>
      <c r="AB146" s="30"/>
      <c r="AC146" s="30"/>
      <c r="AD146" s="30"/>
      <c r="AE146" s="30"/>
      <c r="AR146" s="169" t="s">
        <v>207</v>
      </c>
      <c r="AT146" s="169" t="s">
        <v>140</v>
      </c>
      <c r="AU146" s="169" t="s">
        <v>85</v>
      </c>
      <c r="AY146" s="14" t="s">
        <v>138</v>
      </c>
      <c r="BE146" s="100">
        <f t="shared" si="4"/>
        <v>0</v>
      </c>
      <c r="BF146" s="100">
        <f t="shared" si="5"/>
        <v>0</v>
      </c>
      <c r="BG146" s="100">
        <f t="shared" si="6"/>
        <v>0</v>
      </c>
      <c r="BH146" s="100">
        <f t="shared" si="7"/>
        <v>0</v>
      </c>
      <c r="BI146" s="100">
        <f t="shared" si="8"/>
        <v>0</v>
      </c>
      <c r="BJ146" s="14" t="s">
        <v>85</v>
      </c>
      <c r="BK146" s="100">
        <f t="shared" si="9"/>
        <v>0</v>
      </c>
      <c r="BL146" s="14" t="s">
        <v>207</v>
      </c>
      <c r="BM146" s="169" t="s">
        <v>245</v>
      </c>
    </row>
    <row r="147" spans="1:65" s="2" customFormat="1" ht="22.15" customHeight="1">
      <c r="A147" s="30"/>
      <c r="B147" s="156"/>
      <c r="C147" s="157" t="s">
        <v>197</v>
      </c>
      <c r="D147" s="157" t="s">
        <v>140</v>
      </c>
      <c r="E147" s="158" t="s">
        <v>829</v>
      </c>
      <c r="F147" s="159" t="s">
        <v>830</v>
      </c>
      <c r="G147" s="160" t="s">
        <v>353</v>
      </c>
      <c r="H147" s="181"/>
      <c r="I147" s="162"/>
      <c r="J147" s="163">
        <f t="shared" si="0"/>
        <v>0</v>
      </c>
      <c r="K147" s="164"/>
      <c r="L147" s="31"/>
      <c r="M147" s="165" t="s">
        <v>1</v>
      </c>
      <c r="N147" s="166" t="s">
        <v>39</v>
      </c>
      <c r="O147" s="59"/>
      <c r="P147" s="167">
        <f t="shared" si="1"/>
        <v>0</v>
      </c>
      <c r="Q147" s="167">
        <v>0</v>
      </c>
      <c r="R147" s="167">
        <f t="shared" si="2"/>
        <v>0</v>
      </c>
      <c r="S147" s="167">
        <v>0</v>
      </c>
      <c r="T147" s="168">
        <f t="shared" si="3"/>
        <v>0</v>
      </c>
      <c r="U147" s="30"/>
      <c r="V147" s="30"/>
      <c r="W147" s="30"/>
      <c r="X147" s="30"/>
      <c r="Y147" s="30"/>
      <c r="Z147" s="30"/>
      <c r="AA147" s="30"/>
      <c r="AB147" s="30"/>
      <c r="AC147" s="30"/>
      <c r="AD147" s="30"/>
      <c r="AE147" s="30"/>
      <c r="AR147" s="169" t="s">
        <v>207</v>
      </c>
      <c r="AT147" s="169" t="s">
        <v>140</v>
      </c>
      <c r="AU147" s="169" t="s">
        <v>85</v>
      </c>
      <c r="AY147" s="14" t="s">
        <v>138</v>
      </c>
      <c r="BE147" s="100">
        <f t="shared" si="4"/>
        <v>0</v>
      </c>
      <c r="BF147" s="100">
        <f t="shared" si="5"/>
        <v>0</v>
      </c>
      <c r="BG147" s="100">
        <f t="shared" si="6"/>
        <v>0</v>
      </c>
      <c r="BH147" s="100">
        <f t="shared" si="7"/>
        <v>0</v>
      </c>
      <c r="BI147" s="100">
        <f t="shared" si="8"/>
        <v>0</v>
      </c>
      <c r="BJ147" s="14" t="s">
        <v>85</v>
      </c>
      <c r="BK147" s="100">
        <f t="shared" si="9"/>
        <v>0</v>
      </c>
      <c r="BL147" s="14" t="s">
        <v>207</v>
      </c>
      <c r="BM147" s="169" t="s">
        <v>254</v>
      </c>
    </row>
    <row r="148" spans="1:65" s="12" customFormat="1" ht="22.9" customHeight="1">
      <c r="B148" s="143"/>
      <c r="D148" s="144" t="s">
        <v>72</v>
      </c>
      <c r="E148" s="154" t="s">
        <v>831</v>
      </c>
      <c r="F148" s="154" t="s">
        <v>832</v>
      </c>
      <c r="I148" s="146"/>
      <c r="J148" s="155">
        <f>BK148</f>
        <v>0</v>
      </c>
      <c r="L148" s="143"/>
      <c r="M148" s="148"/>
      <c r="N148" s="149"/>
      <c r="O148" s="149"/>
      <c r="P148" s="150">
        <f>SUM(P149:P152)</f>
        <v>0</v>
      </c>
      <c r="Q148" s="149"/>
      <c r="R148" s="150">
        <f>SUM(R149:R152)</f>
        <v>0</v>
      </c>
      <c r="S148" s="149"/>
      <c r="T148" s="151">
        <f>SUM(T149:T152)</f>
        <v>0</v>
      </c>
      <c r="AR148" s="144" t="s">
        <v>85</v>
      </c>
      <c r="AT148" s="152" t="s">
        <v>72</v>
      </c>
      <c r="AU148" s="152" t="s">
        <v>80</v>
      </c>
      <c r="AY148" s="144" t="s">
        <v>138</v>
      </c>
      <c r="BK148" s="153">
        <f>SUM(BK149:BK152)</f>
        <v>0</v>
      </c>
    </row>
    <row r="149" spans="1:65" s="2" customFormat="1" ht="24.75" customHeight="1">
      <c r="A149" s="30"/>
      <c r="B149" s="156"/>
      <c r="C149" s="157" t="s">
        <v>203</v>
      </c>
      <c r="D149" s="157" t="s">
        <v>140</v>
      </c>
      <c r="E149" s="158" t="s">
        <v>833</v>
      </c>
      <c r="F149" s="159" t="s">
        <v>834</v>
      </c>
      <c r="G149" s="160" t="s">
        <v>835</v>
      </c>
      <c r="H149" s="161">
        <v>1</v>
      </c>
      <c r="I149" s="162"/>
      <c r="J149" s="163">
        <f>ROUND(I149*H149,2)</f>
        <v>0</v>
      </c>
      <c r="K149" s="164"/>
      <c r="L149" s="31"/>
      <c r="M149" s="165" t="s">
        <v>1</v>
      </c>
      <c r="N149" s="166" t="s">
        <v>39</v>
      </c>
      <c r="O149" s="59"/>
      <c r="P149" s="167">
        <f>O149*H149</f>
        <v>0</v>
      </c>
      <c r="Q149" s="167">
        <v>0</v>
      </c>
      <c r="R149" s="167">
        <f>Q149*H149</f>
        <v>0</v>
      </c>
      <c r="S149" s="167">
        <v>0</v>
      </c>
      <c r="T149" s="168">
        <f>S149*H149</f>
        <v>0</v>
      </c>
      <c r="U149" s="30"/>
      <c r="V149" s="30"/>
      <c r="W149" s="30"/>
      <c r="X149" s="30"/>
      <c r="Y149" s="30"/>
      <c r="Z149" s="30"/>
      <c r="AA149" s="30"/>
      <c r="AB149" s="30"/>
      <c r="AC149" s="30"/>
      <c r="AD149" s="30"/>
      <c r="AE149" s="30"/>
      <c r="AR149" s="169" t="s">
        <v>207</v>
      </c>
      <c r="AT149" s="169" t="s">
        <v>140</v>
      </c>
      <c r="AU149" s="169" t="s">
        <v>85</v>
      </c>
      <c r="AY149" s="14" t="s">
        <v>138</v>
      </c>
      <c r="BE149" s="100">
        <f>IF(N149="základná",J149,0)</f>
        <v>0</v>
      </c>
      <c r="BF149" s="100">
        <f>IF(N149="znížená",J149,0)</f>
        <v>0</v>
      </c>
      <c r="BG149" s="100">
        <f>IF(N149="zákl. prenesená",J149,0)</f>
        <v>0</v>
      </c>
      <c r="BH149" s="100">
        <f>IF(N149="zníž. prenesená",J149,0)</f>
        <v>0</v>
      </c>
      <c r="BI149" s="100">
        <f>IF(N149="nulová",J149,0)</f>
        <v>0</v>
      </c>
      <c r="BJ149" s="14" t="s">
        <v>85</v>
      </c>
      <c r="BK149" s="100">
        <f>ROUND(I149*H149,2)</f>
        <v>0</v>
      </c>
      <c r="BL149" s="14" t="s">
        <v>207</v>
      </c>
      <c r="BM149" s="169" t="s">
        <v>263</v>
      </c>
    </row>
    <row r="150" spans="1:65" s="2" customFormat="1" ht="16.5" customHeight="1">
      <c r="A150" s="30"/>
      <c r="B150" s="156"/>
      <c r="C150" s="170" t="s">
        <v>207</v>
      </c>
      <c r="D150" s="170" t="s">
        <v>198</v>
      </c>
      <c r="E150" s="171" t="s">
        <v>836</v>
      </c>
      <c r="F150" s="172" t="s">
        <v>1036</v>
      </c>
      <c r="G150" s="173" t="s">
        <v>257</v>
      </c>
      <c r="H150" s="174">
        <v>1</v>
      </c>
      <c r="I150" s="175"/>
      <c r="J150" s="176">
        <f>ROUND(I150*H150,2)</f>
        <v>0</v>
      </c>
      <c r="K150" s="177"/>
      <c r="L150" s="178"/>
      <c r="M150" s="179" t="s">
        <v>1</v>
      </c>
      <c r="N150" s="180" t="s">
        <v>39</v>
      </c>
      <c r="O150" s="59"/>
      <c r="P150" s="167">
        <f>O150*H150</f>
        <v>0</v>
      </c>
      <c r="Q150" s="167">
        <v>0</v>
      </c>
      <c r="R150" s="167">
        <f>Q150*H150</f>
        <v>0</v>
      </c>
      <c r="S150" s="167">
        <v>0</v>
      </c>
      <c r="T150" s="168">
        <f>S150*H150</f>
        <v>0</v>
      </c>
      <c r="U150" s="30"/>
      <c r="V150" s="30"/>
      <c r="W150" s="30"/>
      <c r="X150" s="30"/>
      <c r="Y150" s="30"/>
      <c r="Z150" s="30"/>
      <c r="AA150" s="30"/>
      <c r="AB150" s="30"/>
      <c r="AC150" s="30"/>
      <c r="AD150" s="30"/>
      <c r="AE150" s="30"/>
      <c r="AR150" s="169" t="s">
        <v>269</v>
      </c>
      <c r="AT150" s="169" t="s">
        <v>198</v>
      </c>
      <c r="AU150" s="169" t="s">
        <v>85</v>
      </c>
      <c r="AY150" s="14" t="s">
        <v>138</v>
      </c>
      <c r="BE150" s="100">
        <f>IF(N150="základná",J150,0)</f>
        <v>0</v>
      </c>
      <c r="BF150" s="100">
        <f>IF(N150="znížená",J150,0)</f>
        <v>0</v>
      </c>
      <c r="BG150" s="100">
        <f>IF(N150="zákl. prenesená",J150,0)</f>
        <v>0</v>
      </c>
      <c r="BH150" s="100">
        <f>IF(N150="zníž. prenesená",J150,0)</f>
        <v>0</v>
      </c>
      <c r="BI150" s="100">
        <f>IF(N150="nulová",J150,0)</f>
        <v>0</v>
      </c>
      <c r="BJ150" s="14" t="s">
        <v>85</v>
      </c>
      <c r="BK150" s="100">
        <f>ROUND(I150*H150,2)</f>
        <v>0</v>
      </c>
      <c r="BL150" s="14" t="s">
        <v>207</v>
      </c>
      <c r="BM150" s="169" t="s">
        <v>269</v>
      </c>
    </row>
    <row r="151" spans="1:65" s="2" customFormat="1" ht="24" customHeight="1">
      <c r="A151" s="30"/>
      <c r="B151" s="156"/>
      <c r="C151" s="157" t="s">
        <v>211</v>
      </c>
      <c r="D151" s="157" t="s">
        <v>140</v>
      </c>
      <c r="E151" s="158" t="s">
        <v>837</v>
      </c>
      <c r="F151" s="159" t="s">
        <v>838</v>
      </c>
      <c r="G151" s="160" t="s">
        <v>257</v>
      </c>
      <c r="H151" s="161">
        <v>1</v>
      </c>
      <c r="I151" s="162"/>
      <c r="J151" s="163">
        <f>ROUND(I151*H151,2)</f>
        <v>0</v>
      </c>
      <c r="K151" s="164"/>
      <c r="L151" s="31"/>
      <c r="M151" s="165" t="s">
        <v>1</v>
      </c>
      <c r="N151" s="166" t="s">
        <v>39</v>
      </c>
      <c r="O151" s="59"/>
      <c r="P151" s="167">
        <f>O151*H151</f>
        <v>0</v>
      </c>
      <c r="Q151" s="167">
        <v>0</v>
      </c>
      <c r="R151" s="167">
        <f>Q151*H151</f>
        <v>0</v>
      </c>
      <c r="S151" s="167">
        <v>0</v>
      </c>
      <c r="T151" s="168">
        <f>S151*H151</f>
        <v>0</v>
      </c>
      <c r="U151" s="30"/>
      <c r="V151" s="30"/>
      <c r="W151" s="30"/>
      <c r="X151" s="30"/>
      <c r="Y151" s="30"/>
      <c r="Z151" s="30"/>
      <c r="AA151" s="30"/>
      <c r="AB151" s="30"/>
      <c r="AC151" s="30"/>
      <c r="AD151" s="30"/>
      <c r="AE151" s="30"/>
      <c r="AR151" s="169" t="s">
        <v>207</v>
      </c>
      <c r="AT151" s="169" t="s">
        <v>140</v>
      </c>
      <c r="AU151" s="169" t="s">
        <v>85</v>
      </c>
      <c r="AY151" s="14" t="s">
        <v>138</v>
      </c>
      <c r="BE151" s="100">
        <f>IF(N151="základná",J151,0)</f>
        <v>0</v>
      </c>
      <c r="BF151" s="100">
        <f>IF(N151="znížená",J151,0)</f>
        <v>0</v>
      </c>
      <c r="BG151" s="100">
        <f>IF(N151="zákl. prenesená",J151,0)</f>
        <v>0</v>
      </c>
      <c r="BH151" s="100">
        <f>IF(N151="zníž. prenesená",J151,0)</f>
        <v>0</v>
      </c>
      <c r="BI151" s="100">
        <f>IF(N151="nulová",J151,0)</f>
        <v>0</v>
      </c>
      <c r="BJ151" s="14" t="s">
        <v>85</v>
      </c>
      <c r="BK151" s="100">
        <f>ROUND(I151*H151,2)</f>
        <v>0</v>
      </c>
      <c r="BL151" s="14" t="s">
        <v>207</v>
      </c>
      <c r="BM151" s="169" t="s">
        <v>276</v>
      </c>
    </row>
    <row r="152" spans="1:65" s="2" customFormat="1" ht="24" customHeight="1">
      <c r="A152" s="30"/>
      <c r="B152" s="156"/>
      <c r="C152" s="157" t="s">
        <v>215</v>
      </c>
      <c r="D152" s="157" t="s">
        <v>140</v>
      </c>
      <c r="E152" s="158" t="s">
        <v>839</v>
      </c>
      <c r="F152" s="159" t="s">
        <v>840</v>
      </c>
      <c r="G152" s="160" t="s">
        <v>353</v>
      </c>
      <c r="H152" s="181"/>
      <c r="I152" s="162"/>
      <c r="J152" s="163">
        <f>ROUND(I152*H152,2)</f>
        <v>0</v>
      </c>
      <c r="K152" s="164"/>
      <c r="L152" s="31"/>
      <c r="M152" s="165" t="s">
        <v>1</v>
      </c>
      <c r="N152" s="166" t="s">
        <v>39</v>
      </c>
      <c r="O152" s="59"/>
      <c r="P152" s="167">
        <f>O152*H152</f>
        <v>0</v>
      </c>
      <c r="Q152" s="167">
        <v>0</v>
      </c>
      <c r="R152" s="167">
        <f>Q152*H152</f>
        <v>0</v>
      </c>
      <c r="S152" s="167">
        <v>0</v>
      </c>
      <c r="T152" s="168">
        <f>S152*H152</f>
        <v>0</v>
      </c>
      <c r="U152" s="30"/>
      <c r="V152" s="30"/>
      <c r="W152" s="30"/>
      <c r="X152" s="30"/>
      <c r="Y152" s="30"/>
      <c r="Z152" s="30"/>
      <c r="AA152" s="30"/>
      <c r="AB152" s="30"/>
      <c r="AC152" s="30"/>
      <c r="AD152" s="30"/>
      <c r="AE152" s="30"/>
      <c r="AR152" s="169" t="s">
        <v>207</v>
      </c>
      <c r="AT152" s="169" t="s">
        <v>140</v>
      </c>
      <c r="AU152" s="169" t="s">
        <v>85</v>
      </c>
      <c r="AY152" s="14" t="s">
        <v>138</v>
      </c>
      <c r="BE152" s="100">
        <f>IF(N152="základná",J152,0)</f>
        <v>0</v>
      </c>
      <c r="BF152" s="100">
        <f>IF(N152="znížená",J152,0)</f>
        <v>0</v>
      </c>
      <c r="BG152" s="100">
        <f>IF(N152="zákl. prenesená",J152,0)</f>
        <v>0</v>
      </c>
      <c r="BH152" s="100">
        <f>IF(N152="zníž. prenesená",J152,0)</f>
        <v>0</v>
      </c>
      <c r="BI152" s="100">
        <f>IF(N152="nulová",J152,0)</f>
        <v>0</v>
      </c>
      <c r="BJ152" s="14" t="s">
        <v>85</v>
      </c>
      <c r="BK152" s="100">
        <f>ROUND(I152*H152,2)</f>
        <v>0</v>
      </c>
      <c r="BL152" s="14" t="s">
        <v>207</v>
      </c>
      <c r="BM152" s="169" t="s">
        <v>284</v>
      </c>
    </row>
    <row r="153" spans="1:65" s="12" customFormat="1" ht="22.9" customHeight="1">
      <c r="B153" s="143"/>
      <c r="D153" s="144" t="s">
        <v>72</v>
      </c>
      <c r="E153" s="154" t="s">
        <v>841</v>
      </c>
      <c r="F153" s="154" t="s">
        <v>842</v>
      </c>
      <c r="I153" s="146"/>
      <c r="J153" s="155">
        <f>BK153</f>
        <v>0</v>
      </c>
      <c r="L153" s="143"/>
      <c r="M153" s="148"/>
      <c r="N153" s="149"/>
      <c r="O153" s="149"/>
      <c r="P153" s="150">
        <f>SUM(P154:P173)</f>
        <v>0</v>
      </c>
      <c r="Q153" s="149"/>
      <c r="R153" s="150">
        <f>SUM(R154:R173)</f>
        <v>0</v>
      </c>
      <c r="S153" s="149"/>
      <c r="T153" s="151">
        <f>SUM(T154:T173)</f>
        <v>0</v>
      </c>
      <c r="AR153" s="144" t="s">
        <v>85</v>
      </c>
      <c r="AT153" s="152" t="s">
        <v>72</v>
      </c>
      <c r="AU153" s="152" t="s">
        <v>80</v>
      </c>
      <c r="AY153" s="144" t="s">
        <v>138</v>
      </c>
      <c r="BK153" s="153">
        <f>SUM(BK154:BK173)</f>
        <v>0</v>
      </c>
    </row>
    <row r="154" spans="1:65" s="2" customFormat="1" ht="30" customHeight="1">
      <c r="A154" s="30"/>
      <c r="B154" s="156"/>
      <c r="C154" s="157" t="s">
        <v>219</v>
      </c>
      <c r="D154" s="157" t="s">
        <v>140</v>
      </c>
      <c r="E154" s="158" t="s">
        <v>843</v>
      </c>
      <c r="F154" s="159" t="s">
        <v>844</v>
      </c>
      <c r="G154" s="160" t="s">
        <v>257</v>
      </c>
      <c r="H154" s="161">
        <v>1</v>
      </c>
      <c r="I154" s="162"/>
      <c r="J154" s="163">
        <f t="shared" ref="J154:J173" si="10">ROUND(I154*H154,2)</f>
        <v>0</v>
      </c>
      <c r="K154" s="164"/>
      <c r="L154" s="31"/>
      <c r="M154" s="165" t="s">
        <v>1</v>
      </c>
      <c r="N154" s="166" t="s">
        <v>39</v>
      </c>
      <c r="O154" s="59"/>
      <c r="P154" s="167">
        <f t="shared" ref="P154:P173" si="11">O154*H154</f>
        <v>0</v>
      </c>
      <c r="Q154" s="167">
        <v>0</v>
      </c>
      <c r="R154" s="167">
        <f t="shared" ref="R154:R173" si="12">Q154*H154</f>
        <v>0</v>
      </c>
      <c r="S154" s="167">
        <v>0</v>
      </c>
      <c r="T154" s="168">
        <f t="shared" ref="T154:T173" si="13">S154*H154</f>
        <v>0</v>
      </c>
      <c r="U154" s="30"/>
      <c r="V154" s="30"/>
      <c r="W154" s="30"/>
      <c r="X154" s="30"/>
      <c r="Y154" s="30"/>
      <c r="Z154" s="30"/>
      <c r="AA154" s="30"/>
      <c r="AB154" s="30"/>
      <c r="AC154" s="30"/>
      <c r="AD154" s="30"/>
      <c r="AE154" s="30"/>
      <c r="AR154" s="169" t="s">
        <v>207</v>
      </c>
      <c r="AT154" s="169" t="s">
        <v>140</v>
      </c>
      <c r="AU154" s="169" t="s">
        <v>85</v>
      </c>
      <c r="AY154" s="14" t="s">
        <v>138</v>
      </c>
      <c r="BE154" s="100">
        <f t="shared" ref="BE154:BE173" si="14">IF(N154="základná",J154,0)</f>
        <v>0</v>
      </c>
      <c r="BF154" s="100">
        <f t="shared" ref="BF154:BF173" si="15">IF(N154="znížená",J154,0)</f>
        <v>0</v>
      </c>
      <c r="BG154" s="100">
        <f t="shared" ref="BG154:BG173" si="16">IF(N154="zákl. prenesená",J154,0)</f>
        <v>0</v>
      </c>
      <c r="BH154" s="100">
        <f t="shared" ref="BH154:BH173" si="17">IF(N154="zníž. prenesená",J154,0)</f>
        <v>0</v>
      </c>
      <c r="BI154" s="100">
        <f t="shared" ref="BI154:BI173" si="18">IF(N154="nulová",J154,0)</f>
        <v>0</v>
      </c>
      <c r="BJ154" s="14" t="s">
        <v>85</v>
      </c>
      <c r="BK154" s="100">
        <f t="shared" ref="BK154:BK173" si="19">ROUND(I154*H154,2)</f>
        <v>0</v>
      </c>
      <c r="BL154" s="14" t="s">
        <v>207</v>
      </c>
      <c r="BM154" s="169" t="s">
        <v>292</v>
      </c>
    </row>
    <row r="155" spans="1:65" s="2" customFormat="1" ht="24.75" customHeight="1">
      <c r="A155" s="30"/>
      <c r="B155" s="156"/>
      <c r="C155" s="170" t="s">
        <v>7</v>
      </c>
      <c r="D155" s="170" t="s">
        <v>198</v>
      </c>
      <c r="E155" s="171" t="s">
        <v>845</v>
      </c>
      <c r="F155" s="172" t="s">
        <v>1037</v>
      </c>
      <c r="G155" s="173" t="s">
        <v>257</v>
      </c>
      <c r="H155" s="174">
        <v>1</v>
      </c>
      <c r="I155" s="175"/>
      <c r="J155" s="176">
        <f t="shared" si="10"/>
        <v>0</v>
      </c>
      <c r="K155" s="177"/>
      <c r="L155" s="178"/>
      <c r="M155" s="179" t="s">
        <v>1</v>
      </c>
      <c r="N155" s="180" t="s">
        <v>39</v>
      </c>
      <c r="O155" s="59"/>
      <c r="P155" s="167">
        <f t="shared" si="11"/>
        <v>0</v>
      </c>
      <c r="Q155" s="167">
        <v>0</v>
      </c>
      <c r="R155" s="167">
        <f t="shared" si="12"/>
        <v>0</v>
      </c>
      <c r="S155" s="167">
        <v>0</v>
      </c>
      <c r="T155" s="168">
        <f t="shared" si="13"/>
        <v>0</v>
      </c>
      <c r="U155" s="30"/>
      <c r="V155" s="30"/>
      <c r="W155" s="30"/>
      <c r="X155" s="30"/>
      <c r="Y155" s="30"/>
      <c r="Z155" s="30"/>
      <c r="AA155" s="30"/>
      <c r="AB155" s="30"/>
      <c r="AC155" s="30"/>
      <c r="AD155" s="30"/>
      <c r="AE155" s="30"/>
      <c r="AR155" s="169" t="s">
        <v>269</v>
      </c>
      <c r="AT155" s="169" t="s">
        <v>198</v>
      </c>
      <c r="AU155" s="169" t="s">
        <v>85</v>
      </c>
      <c r="AY155" s="14" t="s">
        <v>138</v>
      </c>
      <c r="BE155" s="100">
        <f t="shared" si="14"/>
        <v>0</v>
      </c>
      <c r="BF155" s="100">
        <f t="shared" si="15"/>
        <v>0</v>
      </c>
      <c r="BG155" s="100">
        <f t="shared" si="16"/>
        <v>0</v>
      </c>
      <c r="BH155" s="100">
        <f t="shared" si="17"/>
        <v>0</v>
      </c>
      <c r="BI155" s="100">
        <f t="shared" si="18"/>
        <v>0</v>
      </c>
      <c r="BJ155" s="14" t="s">
        <v>85</v>
      </c>
      <c r="BK155" s="100">
        <f t="shared" si="19"/>
        <v>0</v>
      </c>
      <c r="BL155" s="14" t="s">
        <v>207</v>
      </c>
      <c r="BM155" s="169" t="s">
        <v>300</v>
      </c>
    </row>
    <row r="156" spans="1:65" s="2" customFormat="1" ht="19.899999999999999" customHeight="1">
      <c r="A156" s="30"/>
      <c r="B156" s="156"/>
      <c r="C156" s="157" t="s">
        <v>226</v>
      </c>
      <c r="D156" s="157" t="s">
        <v>140</v>
      </c>
      <c r="E156" s="158" t="s">
        <v>846</v>
      </c>
      <c r="F156" s="159" t="s">
        <v>847</v>
      </c>
      <c r="G156" s="160" t="s">
        <v>257</v>
      </c>
      <c r="H156" s="161">
        <v>1</v>
      </c>
      <c r="I156" s="162"/>
      <c r="J156" s="163">
        <f t="shared" si="10"/>
        <v>0</v>
      </c>
      <c r="K156" s="164"/>
      <c r="L156" s="31"/>
      <c r="M156" s="165" t="s">
        <v>1</v>
      </c>
      <c r="N156" s="166" t="s">
        <v>39</v>
      </c>
      <c r="O156" s="59"/>
      <c r="P156" s="167">
        <f t="shared" si="11"/>
        <v>0</v>
      </c>
      <c r="Q156" s="167">
        <v>0</v>
      </c>
      <c r="R156" s="167">
        <f t="shared" si="12"/>
        <v>0</v>
      </c>
      <c r="S156" s="167">
        <v>0</v>
      </c>
      <c r="T156" s="168">
        <f t="shared" si="13"/>
        <v>0</v>
      </c>
      <c r="U156" s="30"/>
      <c r="V156" s="30"/>
      <c r="W156" s="30"/>
      <c r="X156" s="30"/>
      <c r="Y156" s="30"/>
      <c r="Z156" s="30"/>
      <c r="AA156" s="30"/>
      <c r="AB156" s="30"/>
      <c r="AC156" s="30"/>
      <c r="AD156" s="30"/>
      <c r="AE156" s="30"/>
      <c r="AR156" s="169" t="s">
        <v>207</v>
      </c>
      <c r="AT156" s="169" t="s">
        <v>140</v>
      </c>
      <c r="AU156" s="169" t="s">
        <v>85</v>
      </c>
      <c r="AY156" s="14" t="s">
        <v>138</v>
      </c>
      <c r="BE156" s="100">
        <f t="shared" si="14"/>
        <v>0</v>
      </c>
      <c r="BF156" s="100">
        <f t="shared" si="15"/>
        <v>0</v>
      </c>
      <c r="BG156" s="100">
        <f t="shared" si="16"/>
        <v>0</v>
      </c>
      <c r="BH156" s="100">
        <f t="shared" si="17"/>
        <v>0</v>
      </c>
      <c r="BI156" s="100">
        <f t="shared" si="18"/>
        <v>0</v>
      </c>
      <c r="BJ156" s="14" t="s">
        <v>85</v>
      </c>
      <c r="BK156" s="100">
        <f t="shared" si="19"/>
        <v>0</v>
      </c>
      <c r="BL156" s="14" t="s">
        <v>207</v>
      </c>
      <c r="BM156" s="169" t="s">
        <v>308</v>
      </c>
    </row>
    <row r="157" spans="1:65" s="2" customFormat="1" ht="22.15" customHeight="1">
      <c r="A157" s="30"/>
      <c r="B157" s="156"/>
      <c r="C157" s="170" t="s">
        <v>229</v>
      </c>
      <c r="D157" s="170" t="s">
        <v>198</v>
      </c>
      <c r="E157" s="171" t="s">
        <v>848</v>
      </c>
      <c r="F157" s="172" t="s">
        <v>849</v>
      </c>
      <c r="G157" s="173" t="s">
        <v>257</v>
      </c>
      <c r="H157" s="174">
        <v>1</v>
      </c>
      <c r="I157" s="175"/>
      <c r="J157" s="176">
        <f t="shared" si="10"/>
        <v>0</v>
      </c>
      <c r="K157" s="177"/>
      <c r="L157" s="178"/>
      <c r="M157" s="179" t="s">
        <v>1</v>
      </c>
      <c r="N157" s="180" t="s">
        <v>39</v>
      </c>
      <c r="O157" s="59"/>
      <c r="P157" s="167">
        <f t="shared" si="11"/>
        <v>0</v>
      </c>
      <c r="Q157" s="167">
        <v>0</v>
      </c>
      <c r="R157" s="167">
        <f t="shared" si="12"/>
        <v>0</v>
      </c>
      <c r="S157" s="167">
        <v>0</v>
      </c>
      <c r="T157" s="168">
        <f t="shared" si="13"/>
        <v>0</v>
      </c>
      <c r="U157" s="30"/>
      <c r="V157" s="30"/>
      <c r="W157" s="30"/>
      <c r="X157" s="30"/>
      <c r="Y157" s="30"/>
      <c r="Z157" s="30"/>
      <c r="AA157" s="30"/>
      <c r="AB157" s="30"/>
      <c r="AC157" s="30"/>
      <c r="AD157" s="30"/>
      <c r="AE157" s="30"/>
      <c r="AR157" s="169" t="s">
        <v>269</v>
      </c>
      <c r="AT157" s="169" t="s">
        <v>198</v>
      </c>
      <c r="AU157" s="169" t="s">
        <v>85</v>
      </c>
      <c r="AY157" s="14" t="s">
        <v>138</v>
      </c>
      <c r="BE157" s="100">
        <f t="shared" si="14"/>
        <v>0</v>
      </c>
      <c r="BF157" s="100">
        <f t="shared" si="15"/>
        <v>0</v>
      </c>
      <c r="BG157" s="100">
        <f t="shared" si="16"/>
        <v>0</v>
      </c>
      <c r="BH157" s="100">
        <f t="shared" si="17"/>
        <v>0</v>
      </c>
      <c r="BI157" s="100">
        <f t="shared" si="18"/>
        <v>0</v>
      </c>
      <c r="BJ157" s="14" t="s">
        <v>85</v>
      </c>
      <c r="BK157" s="100">
        <f t="shared" si="19"/>
        <v>0</v>
      </c>
      <c r="BL157" s="14" t="s">
        <v>207</v>
      </c>
      <c r="BM157" s="169" t="s">
        <v>314</v>
      </c>
    </row>
    <row r="158" spans="1:65" s="2" customFormat="1" ht="14.45" customHeight="1">
      <c r="A158" s="30"/>
      <c r="B158" s="156"/>
      <c r="C158" s="170" t="s">
        <v>233</v>
      </c>
      <c r="D158" s="170" t="s">
        <v>198</v>
      </c>
      <c r="E158" s="171" t="s">
        <v>850</v>
      </c>
      <c r="F158" s="172" t="s">
        <v>851</v>
      </c>
      <c r="G158" s="173" t="s">
        <v>835</v>
      </c>
      <c r="H158" s="174">
        <v>1</v>
      </c>
      <c r="I158" s="175"/>
      <c r="J158" s="176">
        <f t="shared" si="10"/>
        <v>0</v>
      </c>
      <c r="K158" s="177"/>
      <c r="L158" s="178"/>
      <c r="M158" s="179" t="s">
        <v>1</v>
      </c>
      <c r="N158" s="180" t="s">
        <v>39</v>
      </c>
      <c r="O158" s="59"/>
      <c r="P158" s="167">
        <f t="shared" si="11"/>
        <v>0</v>
      </c>
      <c r="Q158" s="167">
        <v>0</v>
      </c>
      <c r="R158" s="167">
        <f t="shared" si="12"/>
        <v>0</v>
      </c>
      <c r="S158" s="167">
        <v>0</v>
      </c>
      <c r="T158" s="168">
        <f t="shared" si="13"/>
        <v>0</v>
      </c>
      <c r="U158" s="30"/>
      <c r="V158" s="30"/>
      <c r="W158" s="30"/>
      <c r="X158" s="30"/>
      <c r="Y158" s="30"/>
      <c r="Z158" s="30"/>
      <c r="AA158" s="30"/>
      <c r="AB158" s="30"/>
      <c r="AC158" s="30"/>
      <c r="AD158" s="30"/>
      <c r="AE158" s="30"/>
      <c r="AR158" s="169" t="s">
        <v>269</v>
      </c>
      <c r="AT158" s="169" t="s">
        <v>198</v>
      </c>
      <c r="AU158" s="169" t="s">
        <v>85</v>
      </c>
      <c r="AY158" s="14" t="s">
        <v>138</v>
      </c>
      <c r="BE158" s="100">
        <f t="shared" si="14"/>
        <v>0</v>
      </c>
      <c r="BF158" s="100">
        <f t="shared" si="15"/>
        <v>0</v>
      </c>
      <c r="BG158" s="100">
        <f t="shared" si="16"/>
        <v>0</v>
      </c>
      <c r="BH158" s="100">
        <f t="shared" si="17"/>
        <v>0</v>
      </c>
      <c r="BI158" s="100">
        <f t="shared" si="18"/>
        <v>0</v>
      </c>
      <c r="BJ158" s="14" t="s">
        <v>85</v>
      </c>
      <c r="BK158" s="100">
        <f t="shared" si="19"/>
        <v>0</v>
      </c>
      <c r="BL158" s="14" t="s">
        <v>207</v>
      </c>
      <c r="BM158" s="169" t="s">
        <v>322</v>
      </c>
    </row>
    <row r="159" spans="1:65" s="2" customFormat="1" ht="22.15" customHeight="1">
      <c r="A159" s="30"/>
      <c r="B159" s="156"/>
      <c r="C159" s="157" t="s">
        <v>237</v>
      </c>
      <c r="D159" s="157" t="s">
        <v>140</v>
      </c>
      <c r="E159" s="158" t="s">
        <v>852</v>
      </c>
      <c r="F159" s="159" t="s">
        <v>853</v>
      </c>
      <c r="G159" s="160" t="s">
        <v>257</v>
      </c>
      <c r="H159" s="161">
        <v>1</v>
      </c>
      <c r="I159" s="162"/>
      <c r="J159" s="163">
        <f t="shared" si="10"/>
        <v>0</v>
      </c>
      <c r="K159" s="164"/>
      <c r="L159" s="31"/>
      <c r="M159" s="165" t="s">
        <v>1</v>
      </c>
      <c r="N159" s="166" t="s">
        <v>39</v>
      </c>
      <c r="O159" s="59"/>
      <c r="P159" s="167">
        <f t="shared" si="11"/>
        <v>0</v>
      </c>
      <c r="Q159" s="167">
        <v>0</v>
      </c>
      <c r="R159" s="167">
        <f t="shared" si="12"/>
        <v>0</v>
      </c>
      <c r="S159" s="167">
        <v>0</v>
      </c>
      <c r="T159" s="168">
        <f t="shared" si="13"/>
        <v>0</v>
      </c>
      <c r="U159" s="30"/>
      <c r="V159" s="30"/>
      <c r="W159" s="30"/>
      <c r="X159" s="30"/>
      <c r="Y159" s="30"/>
      <c r="Z159" s="30"/>
      <c r="AA159" s="30"/>
      <c r="AB159" s="30"/>
      <c r="AC159" s="30"/>
      <c r="AD159" s="30"/>
      <c r="AE159" s="30"/>
      <c r="AR159" s="169" t="s">
        <v>207</v>
      </c>
      <c r="AT159" s="169" t="s">
        <v>140</v>
      </c>
      <c r="AU159" s="169" t="s">
        <v>85</v>
      </c>
      <c r="AY159" s="14" t="s">
        <v>138</v>
      </c>
      <c r="BE159" s="100">
        <f t="shared" si="14"/>
        <v>0</v>
      </c>
      <c r="BF159" s="100">
        <f t="shared" si="15"/>
        <v>0</v>
      </c>
      <c r="BG159" s="100">
        <f t="shared" si="16"/>
        <v>0</v>
      </c>
      <c r="BH159" s="100">
        <f t="shared" si="17"/>
        <v>0</v>
      </c>
      <c r="BI159" s="100">
        <f t="shared" si="18"/>
        <v>0</v>
      </c>
      <c r="BJ159" s="14" t="s">
        <v>85</v>
      </c>
      <c r="BK159" s="100">
        <f t="shared" si="19"/>
        <v>0</v>
      </c>
      <c r="BL159" s="14" t="s">
        <v>207</v>
      </c>
      <c r="BM159" s="169" t="s">
        <v>334</v>
      </c>
    </row>
    <row r="160" spans="1:65" s="2" customFormat="1" ht="22.15" customHeight="1">
      <c r="A160" s="30"/>
      <c r="B160" s="156"/>
      <c r="C160" s="170" t="s">
        <v>241</v>
      </c>
      <c r="D160" s="170" t="s">
        <v>198</v>
      </c>
      <c r="E160" s="171" t="s">
        <v>854</v>
      </c>
      <c r="F160" s="172" t="s">
        <v>855</v>
      </c>
      <c r="G160" s="173" t="s">
        <v>257</v>
      </c>
      <c r="H160" s="174">
        <v>1</v>
      </c>
      <c r="I160" s="175"/>
      <c r="J160" s="176">
        <f t="shared" si="10"/>
        <v>0</v>
      </c>
      <c r="K160" s="177"/>
      <c r="L160" s="178"/>
      <c r="M160" s="179" t="s">
        <v>1</v>
      </c>
      <c r="N160" s="180" t="s">
        <v>39</v>
      </c>
      <c r="O160" s="59"/>
      <c r="P160" s="167">
        <f t="shared" si="11"/>
        <v>0</v>
      </c>
      <c r="Q160" s="167">
        <v>0</v>
      </c>
      <c r="R160" s="167">
        <f t="shared" si="12"/>
        <v>0</v>
      </c>
      <c r="S160" s="167">
        <v>0</v>
      </c>
      <c r="T160" s="168">
        <f t="shared" si="13"/>
        <v>0</v>
      </c>
      <c r="U160" s="30"/>
      <c r="V160" s="30"/>
      <c r="W160" s="30"/>
      <c r="X160" s="30"/>
      <c r="Y160" s="30"/>
      <c r="Z160" s="30"/>
      <c r="AA160" s="30"/>
      <c r="AB160" s="30"/>
      <c r="AC160" s="30"/>
      <c r="AD160" s="30"/>
      <c r="AE160" s="30"/>
      <c r="AR160" s="169" t="s">
        <v>269</v>
      </c>
      <c r="AT160" s="169" t="s">
        <v>198</v>
      </c>
      <c r="AU160" s="169" t="s">
        <v>85</v>
      </c>
      <c r="AY160" s="14" t="s">
        <v>138</v>
      </c>
      <c r="BE160" s="100">
        <f t="shared" si="14"/>
        <v>0</v>
      </c>
      <c r="BF160" s="100">
        <f t="shared" si="15"/>
        <v>0</v>
      </c>
      <c r="BG160" s="100">
        <f t="shared" si="16"/>
        <v>0</v>
      </c>
      <c r="BH160" s="100">
        <f t="shared" si="17"/>
        <v>0</v>
      </c>
      <c r="BI160" s="100">
        <f t="shared" si="18"/>
        <v>0</v>
      </c>
      <c r="BJ160" s="14" t="s">
        <v>85</v>
      </c>
      <c r="BK160" s="100">
        <f t="shared" si="19"/>
        <v>0</v>
      </c>
      <c r="BL160" s="14" t="s">
        <v>207</v>
      </c>
      <c r="BM160" s="169" t="s">
        <v>342</v>
      </c>
    </row>
    <row r="161" spans="1:65" s="2" customFormat="1" ht="22.15" customHeight="1">
      <c r="A161" s="30"/>
      <c r="B161" s="156"/>
      <c r="C161" s="157" t="s">
        <v>245</v>
      </c>
      <c r="D161" s="157" t="s">
        <v>140</v>
      </c>
      <c r="E161" s="158" t="s">
        <v>856</v>
      </c>
      <c r="F161" s="159" t="s">
        <v>857</v>
      </c>
      <c r="G161" s="160" t="s">
        <v>835</v>
      </c>
      <c r="H161" s="161">
        <v>2</v>
      </c>
      <c r="I161" s="162"/>
      <c r="J161" s="163">
        <f t="shared" si="10"/>
        <v>0</v>
      </c>
      <c r="K161" s="164"/>
      <c r="L161" s="31"/>
      <c r="M161" s="165" t="s">
        <v>1</v>
      </c>
      <c r="N161" s="166" t="s">
        <v>39</v>
      </c>
      <c r="O161" s="59"/>
      <c r="P161" s="167">
        <f t="shared" si="11"/>
        <v>0</v>
      </c>
      <c r="Q161" s="167">
        <v>0</v>
      </c>
      <c r="R161" s="167">
        <f t="shared" si="12"/>
        <v>0</v>
      </c>
      <c r="S161" s="167">
        <v>0</v>
      </c>
      <c r="T161" s="168">
        <f t="shared" si="13"/>
        <v>0</v>
      </c>
      <c r="U161" s="30"/>
      <c r="V161" s="30"/>
      <c r="W161" s="30"/>
      <c r="X161" s="30"/>
      <c r="Y161" s="30"/>
      <c r="Z161" s="30"/>
      <c r="AA161" s="30"/>
      <c r="AB161" s="30"/>
      <c r="AC161" s="30"/>
      <c r="AD161" s="30"/>
      <c r="AE161" s="30"/>
      <c r="AR161" s="169" t="s">
        <v>207</v>
      </c>
      <c r="AT161" s="169" t="s">
        <v>140</v>
      </c>
      <c r="AU161" s="169" t="s">
        <v>85</v>
      </c>
      <c r="AY161" s="14" t="s">
        <v>138</v>
      </c>
      <c r="BE161" s="100">
        <f t="shared" si="14"/>
        <v>0</v>
      </c>
      <c r="BF161" s="100">
        <f t="shared" si="15"/>
        <v>0</v>
      </c>
      <c r="BG161" s="100">
        <f t="shared" si="16"/>
        <v>0</v>
      </c>
      <c r="BH161" s="100">
        <f t="shared" si="17"/>
        <v>0</v>
      </c>
      <c r="BI161" s="100">
        <f t="shared" si="18"/>
        <v>0</v>
      </c>
      <c r="BJ161" s="14" t="s">
        <v>85</v>
      </c>
      <c r="BK161" s="100">
        <f t="shared" si="19"/>
        <v>0</v>
      </c>
      <c r="BL161" s="14" t="s">
        <v>207</v>
      </c>
      <c r="BM161" s="169" t="s">
        <v>350</v>
      </c>
    </row>
    <row r="162" spans="1:65" s="2" customFormat="1" ht="14.45" customHeight="1">
      <c r="A162" s="30"/>
      <c r="B162" s="156"/>
      <c r="C162" s="170" t="s">
        <v>250</v>
      </c>
      <c r="D162" s="170" t="s">
        <v>198</v>
      </c>
      <c r="E162" s="171" t="s">
        <v>858</v>
      </c>
      <c r="F162" s="172" t="s">
        <v>1038</v>
      </c>
      <c r="G162" s="173" t="s">
        <v>257</v>
      </c>
      <c r="H162" s="174">
        <v>2</v>
      </c>
      <c r="I162" s="175"/>
      <c r="J162" s="176">
        <f t="shared" si="10"/>
        <v>0</v>
      </c>
      <c r="K162" s="177"/>
      <c r="L162" s="178"/>
      <c r="M162" s="179" t="s">
        <v>1</v>
      </c>
      <c r="N162" s="180" t="s">
        <v>39</v>
      </c>
      <c r="O162" s="59"/>
      <c r="P162" s="167">
        <f t="shared" si="11"/>
        <v>0</v>
      </c>
      <c r="Q162" s="167">
        <v>0</v>
      </c>
      <c r="R162" s="167">
        <f t="shared" si="12"/>
        <v>0</v>
      </c>
      <c r="S162" s="167">
        <v>0</v>
      </c>
      <c r="T162" s="168">
        <f t="shared" si="13"/>
        <v>0</v>
      </c>
      <c r="U162" s="30"/>
      <c r="V162" s="30"/>
      <c r="W162" s="30"/>
      <c r="X162" s="30"/>
      <c r="Y162" s="30"/>
      <c r="Z162" s="30"/>
      <c r="AA162" s="30"/>
      <c r="AB162" s="30"/>
      <c r="AC162" s="30"/>
      <c r="AD162" s="30"/>
      <c r="AE162" s="30"/>
      <c r="AR162" s="169" t="s">
        <v>269</v>
      </c>
      <c r="AT162" s="169" t="s">
        <v>198</v>
      </c>
      <c r="AU162" s="169" t="s">
        <v>85</v>
      </c>
      <c r="AY162" s="14" t="s">
        <v>138</v>
      </c>
      <c r="BE162" s="100">
        <f t="shared" si="14"/>
        <v>0</v>
      </c>
      <c r="BF162" s="100">
        <f t="shared" si="15"/>
        <v>0</v>
      </c>
      <c r="BG162" s="100">
        <f t="shared" si="16"/>
        <v>0</v>
      </c>
      <c r="BH162" s="100">
        <f t="shared" si="17"/>
        <v>0</v>
      </c>
      <c r="BI162" s="100">
        <f t="shared" si="18"/>
        <v>0</v>
      </c>
      <c r="BJ162" s="14" t="s">
        <v>85</v>
      </c>
      <c r="BK162" s="100">
        <f t="shared" si="19"/>
        <v>0</v>
      </c>
      <c r="BL162" s="14" t="s">
        <v>207</v>
      </c>
      <c r="BM162" s="169" t="s">
        <v>192</v>
      </c>
    </row>
    <row r="163" spans="1:65" s="2" customFormat="1" ht="14.45" customHeight="1">
      <c r="A163" s="30"/>
      <c r="B163" s="156"/>
      <c r="C163" s="170" t="s">
        <v>254</v>
      </c>
      <c r="D163" s="170" t="s">
        <v>198</v>
      </c>
      <c r="E163" s="171" t="s">
        <v>859</v>
      </c>
      <c r="F163" s="172" t="s">
        <v>1039</v>
      </c>
      <c r="G163" s="173" t="s">
        <v>835</v>
      </c>
      <c r="H163" s="174">
        <v>1</v>
      </c>
      <c r="I163" s="175"/>
      <c r="J163" s="176">
        <f t="shared" si="10"/>
        <v>0</v>
      </c>
      <c r="K163" s="177"/>
      <c r="L163" s="178"/>
      <c r="M163" s="179" t="s">
        <v>1</v>
      </c>
      <c r="N163" s="180" t="s">
        <v>39</v>
      </c>
      <c r="O163" s="59"/>
      <c r="P163" s="167">
        <f t="shared" si="11"/>
        <v>0</v>
      </c>
      <c r="Q163" s="167">
        <v>0</v>
      </c>
      <c r="R163" s="167">
        <f t="shared" si="12"/>
        <v>0</v>
      </c>
      <c r="S163" s="167">
        <v>0</v>
      </c>
      <c r="T163" s="168">
        <f t="shared" si="13"/>
        <v>0</v>
      </c>
      <c r="U163" s="30"/>
      <c r="V163" s="30"/>
      <c r="W163" s="30"/>
      <c r="X163" s="30"/>
      <c r="Y163" s="30"/>
      <c r="Z163" s="30"/>
      <c r="AA163" s="30"/>
      <c r="AB163" s="30"/>
      <c r="AC163" s="30"/>
      <c r="AD163" s="30"/>
      <c r="AE163" s="30"/>
      <c r="AR163" s="169" t="s">
        <v>269</v>
      </c>
      <c r="AT163" s="169" t="s">
        <v>198</v>
      </c>
      <c r="AU163" s="169" t="s">
        <v>85</v>
      </c>
      <c r="AY163" s="14" t="s">
        <v>138</v>
      </c>
      <c r="BE163" s="100">
        <f t="shared" si="14"/>
        <v>0</v>
      </c>
      <c r="BF163" s="100">
        <f t="shared" si="15"/>
        <v>0</v>
      </c>
      <c r="BG163" s="100">
        <f t="shared" si="16"/>
        <v>0</v>
      </c>
      <c r="BH163" s="100">
        <f t="shared" si="17"/>
        <v>0</v>
      </c>
      <c r="BI163" s="100">
        <f t="shared" si="18"/>
        <v>0</v>
      </c>
      <c r="BJ163" s="14" t="s">
        <v>85</v>
      </c>
      <c r="BK163" s="100">
        <f t="shared" si="19"/>
        <v>0</v>
      </c>
      <c r="BL163" s="14" t="s">
        <v>207</v>
      </c>
      <c r="BM163" s="169" t="s">
        <v>368</v>
      </c>
    </row>
    <row r="164" spans="1:65" s="2" customFormat="1" ht="22.15" customHeight="1">
      <c r="A164" s="30"/>
      <c r="B164" s="156"/>
      <c r="C164" s="170" t="s">
        <v>259</v>
      </c>
      <c r="D164" s="170" t="s">
        <v>198</v>
      </c>
      <c r="E164" s="171" t="s">
        <v>860</v>
      </c>
      <c r="F164" s="172" t="s">
        <v>861</v>
      </c>
      <c r="G164" s="173" t="s">
        <v>178</v>
      </c>
      <c r="H164" s="174">
        <v>60</v>
      </c>
      <c r="I164" s="175"/>
      <c r="J164" s="176">
        <f t="shared" si="10"/>
        <v>0</v>
      </c>
      <c r="K164" s="177"/>
      <c r="L164" s="178"/>
      <c r="M164" s="179" t="s">
        <v>1</v>
      </c>
      <c r="N164" s="180" t="s">
        <v>39</v>
      </c>
      <c r="O164" s="59"/>
      <c r="P164" s="167">
        <f t="shared" si="11"/>
        <v>0</v>
      </c>
      <c r="Q164" s="167">
        <v>0</v>
      </c>
      <c r="R164" s="167">
        <f t="shared" si="12"/>
        <v>0</v>
      </c>
      <c r="S164" s="167">
        <v>0</v>
      </c>
      <c r="T164" s="168">
        <f t="shared" si="13"/>
        <v>0</v>
      </c>
      <c r="U164" s="30"/>
      <c r="V164" s="30"/>
      <c r="W164" s="30"/>
      <c r="X164" s="30"/>
      <c r="Y164" s="30"/>
      <c r="Z164" s="30"/>
      <c r="AA164" s="30"/>
      <c r="AB164" s="30"/>
      <c r="AC164" s="30"/>
      <c r="AD164" s="30"/>
      <c r="AE164" s="30"/>
      <c r="AR164" s="169" t="s">
        <v>269</v>
      </c>
      <c r="AT164" s="169" t="s">
        <v>198</v>
      </c>
      <c r="AU164" s="169" t="s">
        <v>85</v>
      </c>
      <c r="AY164" s="14" t="s">
        <v>138</v>
      </c>
      <c r="BE164" s="100">
        <f t="shared" si="14"/>
        <v>0</v>
      </c>
      <c r="BF164" s="100">
        <f t="shared" si="15"/>
        <v>0</v>
      </c>
      <c r="BG164" s="100">
        <f t="shared" si="16"/>
        <v>0</v>
      </c>
      <c r="BH164" s="100">
        <f t="shared" si="17"/>
        <v>0</v>
      </c>
      <c r="BI164" s="100">
        <f t="shared" si="18"/>
        <v>0</v>
      </c>
      <c r="BJ164" s="14" t="s">
        <v>85</v>
      </c>
      <c r="BK164" s="100">
        <f t="shared" si="19"/>
        <v>0</v>
      </c>
      <c r="BL164" s="14" t="s">
        <v>207</v>
      </c>
      <c r="BM164" s="169" t="s">
        <v>376</v>
      </c>
    </row>
    <row r="165" spans="1:65" s="2" customFormat="1" ht="22.15" customHeight="1">
      <c r="A165" s="30"/>
      <c r="B165" s="156"/>
      <c r="C165" s="157" t="s">
        <v>263</v>
      </c>
      <c r="D165" s="157" t="s">
        <v>140</v>
      </c>
      <c r="E165" s="158" t="s">
        <v>862</v>
      </c>
      <c r="F165" s="159" t="s">
        <v>863</v>
      </c>
      <c r="G165" s="160" t="s">
        <v>257</v>
      </c>
      <c r="H165" s="161">
        <v>2</v>
      </c>
      <c r="I165" s="162"/>
      <c r="J165" s="163">
        <f t="shared" si="10"/>
        <v>0</v>
      </c>
      <c r="K165" s="164"/>
      <c r="L165" s="31"/>
      <c r="M165" s="165" t="s">
        <v>1</v>
      </c>
      <c r="N165" s="166" t="s">
        <v>39</v>
      </c>
      <c r="O165" s="59"/>
      <c r="P165" s="167">
        <f t="shared" si="11"/>
        <v>0</v>
      </c>
      <c r="Q165" s="167">
        <v>0</v>
      </c>
      <c r="R165" s="167">
        <f t="shared" si="12"/>
        <v>0</v>
      </c>
      <c r="S165" s="167">
        <v>0</v>
      </c>
      <c r="T165" s="168">
        <f t="shared" si="13"/>
        <v>0</v>
      </c>
      <c r="U165" s="30"/>
      <c r="V165" s="30"/>
      <c r="W165" s="30"/>
      <c r="X165" s="30"/>
      <c r="Y165" s="30"/>
      <c r="Z165" s="30"/>
      <c r="AA165" s="30"/>
      <c r="AB165" s="30"/>
      <c r="AC165" s="30"/>
      <c r="AD165" s="30"/>
      <c r="AE165" s="30"/>
      <c r="AR165" s="169" t="s">
        <v>207</v>
      </c>
      <c r="AT165" s="169" t="s">
        <v>140</v>
      </c>
      <c r="AU165" s="169" t="s">
        <v>85</v>
      </c>
      <c r="AY165" s="14" t="s">
        <v>138</v>
      </c>
      <c r="BE165" s="100">
        <f t="shared" si="14"/>
        <v>0</v>
      </c>
      <c r="BF165" s="100">
        <f t="shared" si="15"/>
        <v>0</v>
      </c>
      <c r="BG165" s="100">
        <f t="shared" si="16"/>
        <v>0</v>
      </c>
      <c r="BH165" s="100">
        <f t="shared" si="17"/>
        <v>0</v>
      </c>
      <c r="BI165" s="100">
        <f t="shared" si="18"/>
        <v>0</v>
      </c>
      <c r="BJ165" s="14" t="s">
        <v>85</v>
      </c>
      <c r="BK165" s="100">
        <f t="shared" si="19"/>
        <v>0</v>
      </c>
      <c r="BL165" s="14" t="s">
        <v>207</v>
      </c>
      <c r="BM165" s="169" t="s">
        <v>384</v>
      </c>
    </row>
    <row r="166" spans="1:65" s="2" customFormat="1" ht="25.5" customHeight="1">
      <c r="A166" s="30"/>
      <c r="B166" s="156"/>
      <c r="C166" s="170" t="s">
        <v>266</v>
      </c>
      <c r="D166" s="170" t="s">
        <v>198</v>
      </c>
      <c r="E166" s="171" t="s">
        <v>864</v>
      </c>
      <c r="F166" s="172" t="s">
        <v>1040</v>
      </c>
      <c r="G166" s="173" t="s">
        <v>257</v>
      </c>
      <c r="H166" s="174">
        <v>8</v>
      </c>
      <c r="I166" s="175"/>
      <c r="J166" s="176">
        <f t="shared" si="10"/>
        <v>0</v>
      </c>
      <c r="K166" s="177"/>
      <c r="L166" s="178"/>
      <c r="M166" s="179" t="s">
        <v>1</v>
      </c>
      <c r="N166" s="180" t="s">
        <v>39</v>
      </c>
      <c r="O166" s="59"/>
      <c r="P166" s="167">
        <f t="shared" si="11"/>
        <v>0</v>
      </c>
      <c r="Q166" s="167">
        <v>0</v>
      </c>
      <c r="R166" s="167">
        <f t="shared" si="12"/>
        <v>0</v>
      </c>
      <c r="S166" s="167">
        <v>0</v>
      </c>
      <c r="T166" s="168">
        <f t="shared" si="13"/>
        <v>0</v>
      </c>
      <c r="U166" s="30"/>
      <c r="V166" s="30"/>
      <c r="W166" s="30"/>
      <c r="X166" s="30"/>
      <c r="Y166" s="30"/>
      <c r="Z166" s="30"/>
      <c r="AA166" s="30"/>
      <c r="AB166" s="30"/>
      <c r="AC166" s="30"/>
      <c r="AD166" s="30"/>
      <c r="AE166" s="30"/>
      <c r="AR166" s="169" t="s">
        <v>269</v>
      </c>
      <c r="AT166" s="169" t="s">
        <v>198</v>
      </c>
      <c r="AU166" s="169" t="s">
        <v>85</v>
      </c>
      <c r="AY166" s="14" t="s">
        <v>138</v>
      </c>
      <c r="BE166" s="100">
        <f t="shared" si="14"/>
        <v>0</v>
      </c>
      <c r="BF166" s="100">
        <f t="shared" si="15"/>
        <v>0</v>
      </c>
      <c r="BG166" s="100">
        <f t="shared" si="16"/>
        <v>0</v>
      </c>
      <c r="BH166" s="100">
        <f t="shared" si="17"/>
        <v>0</v>
      </c>
      <c r="BI166" s="100">
        <f t="shared" si="18"/>
        <v>0</v>
      </c>
      <c r="BJ166" s="14" t="s">
        <v>85</v>
      </c>
      <c r="BK166" s="100">
        <f t="shared" si="19"/>
        <v>0</v>
      </c>
      <c r="BL166" s="14" t="s">
        <v>207</v>
      </c>
      <c r="BM166" s="169" t="s">
        <v>391</v>
      </c>
    </row>
    <row r="167" spans="1:65" s="2" customFormat="1" ht="25.5" customHeight="1">
      <c r="A167" s="30"/>
      <c r="B167" s="156"/>
      <c r="C167" s="170" t="s">
        <v>269</v>
      </c>
      <c r="D167" s="170" t="s">
        <v>198</v>
      </c>
      <c r="E167" s="171" t="s">
        <v>865</v>
      </c>
      <c r="F167" s="172" t="s">
        <v>1041</v>
      </c>
      <c r="G167" s="173" t="s">
        <v>257</v>
      </c>
      <c r="H167" s="174">
        <v>8</v>
      </c>
      <c r="I167" s="175"/>
      <c r="J167" s="176">
        <f t="shared" si="10"/>
        <v>0</v>
      </c>
      <c r="K167" s="177"/>
      <c r="L167" s="178"/>
      <c r="M167" s="179" t="s">
        <v>1</v>
      </c>
      <c r="N167" s="180" t="s">
        <v>39</v>
      </c>
      <c r="O167" s="59"/>
      <c r="P167" s="167">
        <f t="shared" si="11"/>
        <v>0</v>
      </c>
      <c r="Q167" s="167">
        <v>0</v>
      </c>
      <c r="R167" s="167">
        <f t="shared" si="12"/>
        <v>0</v>
      </c>
      <c r="S167" s="167">
        <v>0</v>
      </c>
      <c r="T167" s="168">
        <f t="shared" si="13"/>
        <v>0</v>
      </c>
      <c r="U167" s="30"/>
      <c r="V167" s="30"/>
      <c r="W167" s="30"/>
      <c r="X167" s="30"/>
      <c r="Y167" s="30"/>
      <c r="Z167" s="30"/>
      <c r="AA167" s="30"/>
      <c r="AB167" s="30"/>
      <c r="AC167" s="30"/>
      <c r="AD167" s="30"/>
      <c r="AE167" s="30"/>
      <c r="AR167" s="169" t="s">
        <v>269</v>
      </c>
      <c r="AT167" s="169" t="s">
        <v>198</v>
      </c>
      <c r="AU167" s="169" t="s">
        <v>85</v>
      </c>
      <c r="AY167" s="14" t="s">
        <v>138</v>
      </c>
      <c r="BE167" s="100">
        <f t="shared" si="14"/>
        <v>0</v>
      </c>
      <c r="BF167" s="100">
        <f t="shared" si="15"/>
        <v>0</v>
      </c>
      <c r="BG167" s="100">
        <f t="shared" si="16"/>
        <v>0</v>
      </c>
      <c r="BH167" s="100">
        <f t="shared" si="17"/>
        <v>0</v>
      </c>
      <c r="BI167" s="100">
        <f t="shared" si="18"/>
        <v>0</v>
      </c>
      <c r="BJ167" s="14" t="s">
        <v>85</v>
      </c>
      <c r="BK167" s="100">
        <f t="shared" si="19"/>
        <v>0</v>
      </c>
      <c r="BL167" s="14" t="s">
        <v>207</v>
      </c>
      <c r="BM167" s="169" t="s">
        <v>397</v>
      </c>
    </row>
    <row r="168" spans="1:65" s="2" customFormat="1" ht="14.45" customHeight="1">
      <c r="A168" s="30"/>
      <c r="B168" s="156"/>
      <c r="C168" s="170" t="s">
        <v>272</v>
      </c>
      <c r="D168" s="170" t="s">
        <v>198</v>
      </c>
      <c r="E168" s="171" t="s">
        <v>866</v>
      </c>
      <c r="F168" s="172" t="s">
        <v>1042</v>
      </c>
      <c r="G168" s="173" t="s">
        <v>257</v>
      </c>
      <c r="H168" s="174">
        <v>8</v>
      </c>
      <c r="I168" s="175"/>
      <c r="J168" s="176">
        <f t="shared" si="10"/>
        <v>0</v>
      </c>
      <c r="K168" s="177"/>
      <c r="L168" s="178"/>
      <c r="M168" s="179" t="s">
        <v>1</v>
      </c>
      <c r="N168" s="180" t="s">
        <v>39</v>
      </c>
      <c r="O168" s="59"/>
      <c r="P168" s="167">
        <f t="shared" si="11"/>
        <v>0</v>
      </c>
      <c r="Q168" s="167">
        <v>0</v>
      </c>
      <c r="R168" s="167">
        <f t="shared" si="12"/>
        <v>0</v>
      </c>
      <c r="S168" s="167">
        <v>0</v>
      </c>
      <c r="T168" s="168">
        <f t="shared" si="13"/>
        <v>0</v>
      </c>
      <c r="U168" s="30"/>
      <c r="V168" s="30"/>
      <c r="W168" s="30"/>
      <c r="X168" s="30"/>
      <c r="Y168" s="30"/>
      <c r="Z168" s="30"/>
      <c r="AA168" s="30"/>
      <c r="AB168" s="30"/>
      <c r="AC168" s="30"/>
      <c r="AD168" s="30"/>
      <c r="AE168" s="30"/>
      <c r="AR168" s="169" t="s">
        <v>269</v>
      </c>
      <c r="AT168" s="169" t="s">
        <v>198</v>
      </c>
      <c r="AU168" s="169" t="s">
        <v>85</v>
      </c>
      <c r="AY168" s="14" t="s">
        <v>138</v>
      </c>
      <c r="BE168" s="100">
        <f t="shared" si="14"/>
        <v>0</v>
      </c>
      <c r="BF168" s="100">
        <f t="shared" si="15"/>
        <v>0</v>
      </c>
      <c r="BG168" s="100">
        <f t="shared" si="16"/>
        <v>0</v>
      </c>
      <c r="BH168" s="100">
        <f t="shared" si="17"/>
        <v>0</v>
      </c>
      <c r="BI168" s="100">
        <f t="shared" si="18"/>
        <v>0</v>
      </c>
      <c r="BJ168" s="14" t="s">
        <v>85</v>
      </c>
      <c r="BK168" s="100">
        <f t="shared" si="19"/>
        <v>0</v>
      </c>
      <c r="BL168" s="14" t="s">
        <v>207</v>
      </c>
      <c r="BM168" s="169" t="s">
        <v>403</v>
      </c>
    </row>
    <row r="169" spans="1:65" s="2" customFormat="1" ht="14.45" customHeight="1">
      <c r="A169" s="30"/>
      <c r="B169" s="156"/>
      <c r="C169" s="170" t="s">
        <v>276</v>
      </c>
      <c r="D169" s="170" t="s">
        <v>198</v>
      </c>
      <c r="E169" s="171" t="s">
        <v>867</v>
      </c>
      <c r="F169" s="172" t="s">
        <v>1043</v>
      </c>
      <c r="G169" s="173" t="s">
        <v>257</v>
      </c>
      <c r="H169" s="174">
        <v>1</v>
      </c>
      <c r="I169" s="175"/>
      <c r="J169" s="176">
        <f t="shared" si="10"/>
        <v>0</v>
      </c>
      <c r="K169" s="177"/>
      <c r="L169" s="178"/>
      <c r="M169" s="179" t="s">
        <v>1</v>
      </c>
      <c r="N169" s="180" t="s">
        <v>39</v>
      </c>
      <c r="O169" s="59"/>
      <c r="P169" s="167">
        <f t="shared" si="11"/>
        <v>0</v>
      </c>
      <c r="Q169" s="167">
        <v>0</v>
      </c>
      <c r="R169" s="167">
        <f t="shared" si="12"/>
        <v>0</v>
      </c>
      <c r="S169" s="167">
        <v>0</v>
      </c>
      <c r="T169" s="168">
        <f t="shared" si="13"/>
        <v>0</v>
      </c>
      <c r="U169" s="30"/>
      <c r="V169" s="30"/>
      <c r="W169" s="30"/>
      <c r="X169" s="30"/>
      <c r="Y169" s="30"/>
      <c r="Z169" s="30"/>
      <c r="AA169" s="30"/>
      <c r="AB169" s="30"/>
      <c r="AC169" s="30"/>
      <c r="AD169" s="30"/>
      <c r="AE169" s="30"/>
      <c r="AR169" s="169" t="s">
        <v>269</v>
      </c>
      <c r="AT169" s="169" t="s">
        <v>198</v>
      </c>
      <c r="AU169" s="169" t="s">
        <v>85</v>
      </c>
      <c r="AY169" s="14" t="s">
        <v>138</v>
      </c>
      <c r="BE169" s="100">
        <f t="shared" si="14"/>
        <v>0</v>
      </c>
      <c r="BF169" s="100">
        <f t="shared" si="15"/>
        <v>0</v>
      </c>
      <c r="BG169" s="100">
        <f t="shared" si="16"/>
        <v>0</v>
      </c>
      <c r="BH169" s="100">
        <f t="shared" si="17"/>
        <v>0</v>
      </c>
      <c r="BI169" s="100">
        <f t="shared" si="18"/>
        <v>0</v>
      </c>
      <c r="BJ169" s="14" t="s">
        <v>85</v>
      </c>
      <c r="BK169" s="100">
        <f t="shared" si="19"/>
        <v>0</v>
      </c>
      <c r="BL169" s="14" t="s">
        <v>207</v>
      </c>
      <c r="BM169" s="169" t="s">
        <v>411</v>
      </c>
    </row>
    <row r="170" spans="1:65" s="2" customFormat="1" ht="14.45" customHeight="1">
      <c r="A170" s="30"/>
      <c r="B170" s="156"/>
      <c r="C170" s="170" t="s">
        <v>280</v>
      </c>
      <c r="D170" s="170" t="s">
        <v>198</v>
      </c>
      <c r="E170" s="171" t="s">
        <v>868</v>
      </c>
      <c r="F170" s="172" t="s">
        <v>1044</v>
      </c>
      <c r="G170" s="173" t="s">
        <v>257</v>
      </c>
      <c r="H170" s="174">
        <v>1</v>
      </c>
      <c r="I170" s="175"/>
      <c r="J170" s="176">
        <f t="shared" si="10"/>
        <v>0</v>
      </c>
      <c r="K170" s="177"/>
      <c r="L170" s="178"/>
      <c r="M170" s="179" t="s">
        <v>1</v>
      </c>
      <c r="N170" s="180" t="s">
        <v>39</v>
      </c>
      <c r="O170" s="59"/>
      <c r="P170" s="167">
        <f t="shared" si="11"/>
        <v>0</v>
      </c>
      <c r="Q170" s="167">
        <v>0</v>
      </c>
      <c r="R170" s="167">
        <f t="shared" si="12"/>
        <v>0</v>
      </c>
      <c r="S170" s="167">
        <v>0</v>
      </c>
      <c r="T170" s="168">
        <f t="shared" si="13"/>
        <v>0</v>
      </c>
      <c r="U170" s="30"/>
      <c r="V170" s="30"/>
      <c r="W170" s="30"/>
      <c r="X170" s="30"/>
      <c r="Y170" s="30"/>
      <c r="Z170" s="30"/>
      <c r="AA170" s="30"/>
      <c r="AB170" s="30"/>
      <c r="AC170" s="30"/>
      <c r="AD170" s="30"/>
      <c r="AE170" s="30"/>
      <c r="AR170" s="169" t="s">
        <v>269</v>
      </c>
      <c r="AT170" s="169" t="s">
        <v>198</v>
      </c>
      <c r="AU170" s="169" t="s">
        <v>85</v>
      </c>
      <c r="AY170" s="14" t="s">
        <v>138</v>
      </c>
      <c r="BE170" s="100">
        <f t="shared" si="14"/>
        <v>0</v>
      </c>
      <c r="BF170" s="100">
        <f t="shared" si="15"/>
        <v>0</v>
      </c>
      <c r="BG170" s="100">
        <f t="shared" si="16"/>
        <v>0</v>
      </c>
      <c r="BH170" s="100">
        <f t="shared" si="17"/>
        <v>0</v>
      </c>
      <c r="BI170" s="100">
        <f t="shared" si="18"/>
        <v>0</v>
      </c>
      <c r="BJ170" s="14" t="s">
        <v>85</v>
      </c>
      <c r="BK170" s="100">
        <f t="shared" si="19"/>
        <v>0</v>
      </c>
      <c r="BL170" s="14" t="s">
        <v>207</v>
      </c>
      <c r="BM170" s="169" t="s">
        <v>417</v>
      </c>
    </row>
    <row r="171" spans="1:65" s="2" customFormat="1" ht="14.45" customHeight="1">
      <c r="A171" s="30"/>
      <c r="B171" s="156"/>
      <c r="C171" s="170" t="s">
        <v>284</v>
      </c>
      <c r="D171" s="170" t="s">
        <v>198</v>
      </c>
      <c r="E171" s="171" t="s">
        <v>869</v>
      </c>
      <c r="F171" s="172" t="s">
        <v>1045</v>
      </c>
      <c r="G171" s="173" t="s">
        <v>257</v>
      </c>
      <c r="H171" s="174">
        <v>1</v>
      </c>
      <c r="I171" s="175"/>
      <c r="J171" s="176">
        <f t="shared" si="10"/>
        <v>0</v>
      </c>
      <c r="K171" s="177"/>
      <c r="L171" s="178"/>
      <c r="M171" s="179" t="s">
        <v>1</v>
      </c>
      <c r="N171" s="180" t="s">
        <v>39</v>
      </c>
      <c r="O171" s="59"/>
      <c r="P171" s="167">
        <f t="shared" si="11"/>
        <v>0</v>
      </c>
      <c r="Q171" s="167">
        <v>0</v>
      </c>
      <c r="R171" s="167">
        <f t="shared" si="12"/>
        <v>0</v>
      </c>
      <c r="S171" s="167">
        <v>0</v>
      </c>
      <c r="T171" s="168">
        <f t="shared" si="13"/>
        <v>0</v>
      </c>
      <c r="U171" s="30"/>
      <c r="V171" s="30"/>
      <c r="W171" s="30"/>
      <c r="X171" s="30"/>
      <c r="Y171" s="30"/>
      <c r="Z171" s="30"/>
      <c r="AA171" s="30"/>
      <c r="AB171" s="30"/>
      <c r="AC171" s="30"/>
      <c r="AD171" s="30"/>
      <c r="AE171" s="30"/>
      <c r="AR171" s="169" t="s">
        <v>269</v>
      </c>
      <c r="AT171" s="169" t="s">
        <v>198</v>
      </c>
      <c r="AU171" s="169" t="s">
        <v>85</v>
      </c>
      <c r="AY171" s="14" t="s">
        <v>138</v>
      </c>
      <c r="BE171" s="100">
        <f t="shared" si="14"/>
        <v>0</v>
      </c>
      <c r="BF171" s="100">
        <f t="shared" si="15"/>
        <v>0</v>
      </c>
      <c r="BG171" s="100">
        <f t="shared" si="16"/>
        <v>0</v>
      </c>
      <c r="BH171" s="100">
        <f t="shared" si="17"/>
        <v>0</v>
      </c>
      <c r="BI171" s="100">
        <f t="shared" si="18"/>
        <v>0</v>
      </c>
      <c r="BJ171" s="14" t="s">
        <v>85</v>
      </c>
      <c r="BK171" s="100">
        <f t="shared" si="19"/>
        <v>0</v>
      </c>
      <c r="BL171" s="14" t="s">
        <v>207</v>
      </c>
      <c r="BM171" s="169" t="s">
        <v>425</v>
      </c>
    </row>
    <row r="172" spans="1:65" s="2" customFormat="1" ht="14.45" customHeight="1">
      <c r="A172" s="30"/>
      <c r="B172" s="156"/>
      <c r="C172" s="170" t="s">
        <v>288</v>
      </c>
      <c r="D172" s="170" t="s">
        <v>198</v>
      </c>
      <c r="E172" s="171" t="s">
        <v>870</v>
      </c>
      <c r="F172" s="172" t="s">
        <v>1046</v>
      </c>
      <c r="G172" s="173" t="s">
        <v>257</v>
      </c>
      <c r="H172" s="174">
        <v>1</v>
      </c>
      <c r="I172" s="175"/>
      <c r="J172" s="176">
        <f t="shared" si="10"/>
        <v>0</v>
      </c>
      <c r="K172" s="177"/>
      <c r="L172" s="178"/>
      <c r="M172" s="179" t="s">
        <v>1</v>
      </c>
      <c r="N172" s="180" t="s">
        <v>39</v>
      </c>
      <c r="O172" s="59"/>
      <c r="P172" s="167">
        <f t="shared" si="11"/>
        <v>0</v>
      </c>
      <c r="Q172" s="167">
        <v>0</v>
      </c>
      <c r="R172" s="167">
        <f t="shared" si="12"/>
        <v>0</v>
      </c>
      <c r="S172" s="167">
        <v>0</v>
      </c>
      <c r="T172" s="168">
        <f t="shared" si="13"/>
        <v>0</v>
      </c>
      <c r="U172" s="30"/>
      <c r="V172" s="30"/>
      <c r="W172" s="30"/>
      <c r="X172" s="30"/>
      <c r="Y172" s="30"/>
      <c r="Z172" s="30"/>
      <c r="AA172" s="30"/>
      <c r="AB172" s="30"/>
      <c r="AC172" s="30"/>
      <c r="AD172" s="30"/>
      <c r="AE172" s="30"/>
      <c r="AR172" s="169" t="s">
        <v>269</v>
      </c>
      <c r="AT172" s="169" t="s">
        <v>198</v>
      </c>
      <c r="AU172" s="169" t="s">
        <v>85</v>
      </c>
      <c r="AY172" s="14" t="s">
        <v>138</v>
      </c>
      <c r="BE172" s="100">
        <f t="shared" si="14"/>
        <v>0</v>
      </c>
      <c r="BF172" s="100">
        <f t="shared" si="15"/>
        <v>0</v>
      </c>
      <c r="BG172" s="100">
        <f t="shared" si="16"/>
        <v>0</v>
      </c>
      <c r="BH172" s="100">
        <f t="shared" si="17"/>
        <v>0</v>
      </c>
      <c r="BI172" s="100">
        <f t="shared" si="18"/>
        <v>0</v>
      </c>
      <c r="BJ172" s="14" t="s">
        <v>85</v>
      </c>
      <c r="BK172" s="100">
        <f t="shared" si="19"/>
        <v>0</v>
      </c>
      <c r="BL172" s="14" t="s">
        <v>207</v>
      </c>
      <c r="BM172" s="169" t="s">
        <v>431</v>
      </c>
    </row>
    <row r="173" spans="1:65" s="2" customFormat="1" ht="19.899999999999999" customHeight="1">
      <c r="A173" s="30"/>
      <c r="B173" s="156"/>
      <c r="C173" s="157" t="s">
        <v>292</v>
      </c>
      <c r="D173" s="157" t="s">
        <v>140</v>
      </c>
      <c r="E173" s="158" t="s">
        <v>871</v>
      </c>
      <c r="F173" s="159" t="s">
        <v>872</v>
      </c>
      <c r="G173" s="160" t="s">
        <v>353</v>
      </c>
      <c r="H173" s="181"/>
      <c r="I173" s="162"/>
      <c r="J173" s="163">
        <f t="shared" si="10"/>
        <v>0</v>
      </c>
      <c r="K173" s="164"/>
      <c r="L173" s="31"/>
      <c r="M173" s="165" t="s">
        <v>1</v>
      </c>
      <c r="N173" s="166" t="s">
        <v>39</v>
      </c>
      <c r="O173" s="59"/>
      <c r="P173" s="167">
        <f t="shared" si="11"/>
        <v>0</v>
      </c>
      <c r="Q173" s="167">
        <v>0</v>
      </c>
      <c r="R173" s="167">
        <f t="shared" si="12"/>
        <v>0</v>
      </c>
      <c r="S173" s="167">
        <v>0</v>
      </c>
      <c r="T173" s="168">
        <f t="shared" si="13"/>
        <v>0</v>
      </c>
      <c r="U173" s="30"/>
      <c r="V173" s="30"/>
      <c r="W173" s="30"/>
      <c r="X173" s="30"/>
      <c r="Y173" s="30"/>
      <c r="Z173" s="30"/>
      <c r="AA173" s="30"/>
      <c r="AB173" s="30"/>
      <c r="AC173" s="30"/>
      <c r="AD173" s="30"/>
      <c r="AE173" s="30"/>
      <c r="AR173" s="169" t="s">
        <v>207</v>
      </c>
      <c r="AT173" s="169" t="s">
        <v>140</v>
      </c>
      <c r="AU173" s="169" t="s">
        <v>85</v>
      </c>
      <c r="AY173" s="14" t="s">
        <v>138</v>
      </c>
      <c r="BE173" s="100">
        <f t="shared" si="14"/>
        <v>0</v>
      </c>
      <c r="BF173" s="100">
        <f t="shared" si="15"/>
        <v>0</v>
      </c>
      <c r="BG173" s="100">
        <f t="shared" si="16"/>
        <v>0</v>
      </c>
      <c r="BH173" s="100">
        <f t="shared" si="17"/>
        <v>0</v>
      </c>
      <c r="BI173" s="100">
        <f t="shared" si="18"/>
        <v>0</v>
      </c>
      <c r="BJ173" s="14" t="s">
        <v>85</v>
      </c>
      <c r="BK173" s="100">
        <f t="shared" si="19"/>
        <v>0</v>
      </c>
      <c r="BL173" s="14" t="s">
        <v>207</v>
      </c>
      <c r="BM173" s="169" t="s">
        <v>439</v>
      </c>
    </row>
    <row r="174" spans="1:65" s="12" customFormat="1" ht="22.9" customHeight="1">
      <c r="B174" s="143"/>
      <c r="D174" s="144" t="s">
        <v>72</v>
      </c>
      <c r="E174" s="154" t="s">
        <v>873</v>
      </c>
      <c r="F174" s="154" t="s">
        <v>874</v>
      </c>
      <c r="I174" s="146"/>
      <c r="J174" s="155">
        <f>BK174</f>
        <v>0</v>
      </c>
      <c r="L174" s="143"/>
      <c r="M174" s="148"/>
      <c r="N174" s="149"/>
      <c r="O174" s="149"/>
      <c r="P174" s="150">
        <f>SUM(P175:P180)</f>
        <v>0</v>
      </c>
      <c r="Q174" s="149"/>
      <c r="R174" s="150">
        <f>SUM(R175:R180)</f>
        <v>0</v>
      </c>
      <c r="S174" s="149"/>
      <c r="T174" s="151">
        <f>SUM(T175:T180)</f>
        <v>0</v>
      </c>
      <c r="AR174" s="144" t="s">
        <v>85</v>
      </c>
      <c r="AT174" s="152" t="s">
        <v>72</v>
      </c>
      <c r="AU174" s="152" t="s">
        <v>80</v>
      </c>
      <c r="AY174" s="144" t="s">
        <v>138</v>
      </c>
      <c r="BK174" s="153">
        <f>SUM(BK175:BK180)</f>
        <v>0</v>
      </c>
    </row>
    <row r="175" spans="1:65" s="2" customFormat="1" ht="22.15" customHeight="1">
      <c r="A175" s="30"/>
      <c r="B175" s="156"/>
      <c r="C175" s="157" t="s">
        <v>296</v>
      </c>
      <c r="D175" s="157" t="s">
        <v>140</v>
      </c>
      <c r="E175" s="158" t="s">
        <v>875</v>
      </c>
      <c r="F175" s="159" t="s">
        <v>876</v>
      </c>
      <c r="G175" s="160" t="s">
        <v>178</v>
      </c>
      <c r="H175" s="161">
        <v>86</v>
      </c>
      <c r="I175" s="162"/>
      <c r="J175" s="163">
        <f t="shared" ref="J175:J180" si="20">ROUND(I175*H175,2)</f>
        <v>0</v>
      </c>
      <c r="K175" s="164"/>
      <c r="L175" s="31"/>
      <c r="M175" s="165" t="s">
        <v>1</v>
      </c>
      <c r="N175" s="166" t="s">
        <v>39</v>
      </c>
      <c r="O175" s="59"/>
      <c r="P175" s="167">
        <f t="shared" ref="P175:P180" si="21">O175*H175</f>
        <v>0</v>
      </c>
      <c r="Q175" s="167">
        <v>0</v>
      </c>
      <c r="R175" s="167">
        <f t="shared" ref="R175:R180" si="22">Q175*H175</f>
        <v>0</v>
      </c>
      <c r="S175" s="167">
        <v>0</v>
      </c>
      <c r="T175" s="168">
        <f t="shared" ref="T175:T180" si="23">S175*H175</f>
        <v>0</v>
      </c>
      <c r="U175" s="30"/>
      <c r="V175" s="30"/>
      <c r="W175" s="30"/>
      <c r="X175" s="30"/>
      <c r="Y175" s="30"/>
      <c r="Z175" s="30"/>
      <c r="AA175" s="30"/>
      <c r="AB175" s="30"/>
      <c r="AC175" s="30"/>
      <c r="AD175" s="30"/>
      <c r="AE175" s="30"/>
      <c r="AR175" s="169" t="s">
        <v>207</v>
      </c>
      <c r="AT175" s="169" t="s">
        <v>140</v>
      </c>
      <c r="AU175" s="169" t="s">
        <v>85</v>
      </c>
      <c r="AY175" s="14" t="s">
        <v>138</v>
      </c>
      <c r="BE175" s="100">
        <f t="shared" ref="BE175:BE180" si="24">IF(N175="základná",J175,0)</f>
        <v>0</v>
      </c>
      <c r="BF175" s="100">
        <f t="shared" ref="BF175:BF180" si="25">IF(N175="znížená",J175,0)</f>
        <v>0</v>
      </c>
      <c r="BG175" s="100">
        <f t="shared" ref="BG175:BG180" si="26">IF(N175="zákl. prenesená",J175,0)</f>
        <v>0</v>
      </c>
      <c r="BH175" s="100">
        <f t="shared" ref="BH175:BH180" si="27">IF(N175="zníž. prenesená",J175,0)</f>
        <v>0</v>
      </c>
      <c r="BI175" s="100">
        <f t="shared" ref="BI175:BI180" si="28">IF(N175="nulová",J175,0)</f>
        <v>0</v>
      </c>
      <c r="BJ175" s="14" t="s">
        <v>85</v>
      </c>
      <c r="BK175" s="100">
        <f t="shared" ref="BK175:BK180" si="29">ROUND(I175*H175,2)</f>
        <v>0</v>
      </c>
      <c r="BL175" s="14" t="s">
        <v>207</v>
      </c>
      <c r="BM175" s="169" t="s">
        <v>447</v>
      </c>
    </row>
    <row r="176" spans="1:65" s="2" customFormat="1" ht="22.15" customHeight="1">
      <c r="A176" s="30"/>
      <c r="B176" s="156"/>
      <c r="C176" s="157" t="s">
        <v>300</v>
      </c>
      <c r="D176" s="157" t="s">
        <v>140</v>
      </c>
      <c r="E176" s="158" t="s">
        <v>877</v>
      </c>
      <c r="F176" s="159" t="s">
        <v>878</v>
      </c>
      <c r="G176" s="160" t="s">
        <v>178</v>
      </c>
      <c r="H176" s="161">
        <v>60</v>
      </c>
      <c r="I176" s="162"/>
      <c r="J176" s="163">
        <f t="shared" si="20"/>
        <v>0</v>
      </c>
      <c r="K176" s="164"/>
      <c r="L176" s="31"/>
      <c r="M176" s="165" t="s">
        <v>1</v>
      </c>
      <c r="N176" s="166" t="s">
        <v>39</v>
      </c>
      <c r="O176" s="59"/>
      <c r="P176" s="167">
        <f t="shared" si="21"/>
        <v>0</v>
      </c>
      <c r="Q176" s="167">
        <v>0</v>
      </c>
      <c r="R176" s="167">
        <f t="shared" si="22"/>
        <v>0</v>
      </c>
      <c r="S176" s="167">
        <v>0</v>
      </c>
      <c r="T176" s="168">
        <f t="shared" si="23"/>
        <v>0</v>
      </c>
      <c r="U176" s="30"/>
      <c r="V176" s="30"/>
      <c r="W176" s="30"/>
      <c r="X176" s="30"/>
      <c r="Y176" s="30"/>
      <c r="Z176" s="30"/>
      <c r="AA176" s="30"/>
      <c r="AB176" s="30"/>
      <c r="AC176" s="30"/>
      <c r="AD176" s="30"/>
      <c r="AE176" s="30"/>
      <c r="AR176" s="169" t="s">
        <v>207</v>
      </c>
      <c r="AT176" s="169" t="s">
        <v>140</v>
      </c>
      <c r="AU176" s="169" t="s">
        <v>85</v>
      </c>
      <c r="AY176" s="14" t="s">
        <v>138</v>
      </c>
      <c r="BE176" s="100">
        <f t="shared" si="24"/>
        <v>0</v>
      </c>
      <c r="BF176" s="100">
        <f t="shared" si="25"/>
        <v>0</v>
      </c>
      <c r="BG176" s="100">
        <f t="shared" si="26"/>
        <v>0</v>
      </c>
      <c r="BH176" s="100">
        <f t="shared" si="27"/>
        <v>0</v>
      </c>
      <c r="BI176" s="100">
        <f t="shared" si="28"/>
        <v>0</v>
      </c>
      <c r="BJ176" s="14" t="s">
        <v>85</v>
      </c>
      <c r="BK176" s="100">
        <f t="shared" si="29"/>
        <v>0</v>
      </c>
      <c r="BL176" s="14" t="s">
        <v>207</v>
      </c>
      <c r="BM176" s="169" t="s">
        <v>457</v>
      </c>
    </row>
    <row r="177" spans="1:65" s="2" customFormat="1" ht="22.15" customHeight="1">
      <c r="A177" s="30"/>
      <c r="B177" s="156"/>
      <c r="C177" s="157" t="s">
        <v>304</v>
      </c>
      <c r="D177" s="157" t="s">
        <v>140</v>
      </c>
      <c r="E177" s="158" t="s">
        <v>879</v>
      </c>
      <c r="F177" s="159" t="s">
        <v>880</v>
      </c>
      <c r="G177" s="160" t="s">
        <v>178</v>
      </c>
      <c r="H177" s="161">
        <v>30</v>
      </c>
      <c r="I177" s="162"/>
      <c r="J177" s="163">
        <f t="shared" si="20"/>
        <v>0</v>
      </c>
      <c r="K177" s="164"/>
      <c r="L177" s="31"/>
      <c r="M177" s="165" t="s">
        <v>1</v>
      </c>
      <c r="N177" s="166" t="s">
        <v>39</v>
      </c>
      <c r="O177" s="59"/>
      <c r="P177" s="167">
        <f t="shared" si="21"/>
        <v>0</v>
      </c>
      <c r="Q177" s="167">
        <v>0</v>
      </c>
      <c r="R177" s="167">
        <f t="shared" si="22"/>
        <v>0</v>
      </c>
      <c r="S177" s="167">
        <v>0</v>
      </c>
      <c r="T177" s="168">
        <f t="shared" si="23"/>
        <v>0</v>
      </c>
      <c r="U177" s="30"/>
      <c r="V177" s="30"/>
      <c r="W177" s="30"/>
      <c r="X177" s="30"/>
      <c r="Y177" s="30"/>
      <c r="Z177" s="30"/>
      <c r="AA177" s="30"/>
      <c r="AB177" s="30"/>
      <c r="AC177" s="30"/>
      <c r="AD177" s="30"/>
      <c r="AE177" s="30"/>
      <c r="AR177" s="169" t="s">
        <v>207</v>
      </c>
      <c r="AT177" s="169" t="s">
        <v>140</v>
      </c>
      <c r="AU177" s="169" t="s">
        <v>85</v>
      </c>
      <c r="AY177" s="14" t="s">
        <v>138</v>
      </c>
      <c r="BE177" s="100">
        <f t="shared" si="24"/>
        <v>0</v>
      </c>
      <c r="BF177" s="100">
        <f t="shared" si="25"/>
        <v>0</v>
      </c>
      <c r="BG177" s="100">
        <f t="shared" si="26"/>
        <v>0</v>
      </c>
      <c r="BH177" s="100">
        <f t="shared" si="27"/>
        <v>0</v>
      </c>
      <c r="BI177" s="100">
        <f t="shared" si="28"/>
        <v>0</v>
      </c>
      <c r="BJ177" s="14" t="s">
        <v>85</v>
      </c>
      <c r="BK177" s="100">
        <f t="shared" si="29"/>
        <v>0</v>
      </c>
      <c r="BL177" s="14" t="s">
        <v>207</v>
      </c>
      <c r="BM177" s="169" t="s">
        <v>465</v>
      </c>
    </row>
    <row r="178" spans="1:65" s="2" customFormat="1" ht="22.15" customHeight="1">
      <c r="A178" s="30"/>
      <c r="B178" s="156"/>
      <c r="C178" s="157" t="s">
        <v>308</v>
      </c>
      <c r="D178" s="157" t="s">
        <v>140</v>
      </c>
      <c r="E178" s="158" t="s">
        <v>881</v>
      </c>
      <c r="F178" s="159" t="s">
        <v>882</v>
      </c>
      <c r="G178" s="160" t="s">
        <v>178</v>
      </c>
      <c r="H178" s="161">
        <v>176</v>
      </c>
      <c r="I178" s="162"/>
      <c r="J178" s="163">
        <f t="shared" si="20"/>
        <v>0</v>
      </c>
      <c r="K178" s="164"/>
      <c r="L178" s="31"/>
      <c r="M178" s="165" t="s">
        <v>1</v>
      </c>
      <c r="N178" s="166" t="s">
        <v>39</v>
      </c>
      <c r="O178" s="59"/>
      <c r="P178" s="167">
        <f t="shared" si="21"/>
        <v>0</v>
      </c>
      <c r="Q178" s="167">
        <v>0</v>
      </c>
      <c r="R178" s="167">
        <f t="shared" si="22"/>
        <v>0</v>
      </c>
      <c r="S178" s="167">
        <v>0</v>
      </c>
      <c r="T178" s="168">
        <f t="shared" si="23"/>
        <v>0</v>
      </c>
      <c r="U178" s="30"/>
      <c r="V178" s="30"/>
      <c r="W178" s="30"/>
      <c r="X178" s="30"/>
      <c r="Y178" s="30"/>
      <c r="Z178" s="30"/>
      <c r="AA178" s="30"/>
      <c r="AB178" s="30"/>
      <c r="AC178" s="30"/>
      <c r="AD178" s="30"/>
      <c r="AE178" s="30"/>
      <c r="AR178" s="169" t="s">
        <v>207</v>
      </c>
      <c r="AT178" s="169" t="s">
        <v>140</v>
      </c>
      <c r="AU178" s="169" t="s">
        <v>85</v>
      </c>
      <c r="AY178" s="14" t="s">
        <v>138</v>
      </c>
      <c r="BE178" s="100">
        <f t="shared" si="24"/>
        <v>0</v>
      </c>
      <c r="BF178" s="100">
        <f t="shared" si="25"/>
        <v>0</v>
      </c>
      <c r="BG178" s="100">
        <f t="shared" si="26"/>
        <v>0</v>
      </c>
      <c r="BH178" s="100">
        <f t="shared" si="27"/>
        <v>0</v>
      </c>
      <c r="BI178" s="100">
        <f t="shared" si="28"/>
        <v>0</v>
      </c>
      <c r="BJ178" s="14" t="s">
        <v>85</v>
      </c>
      <c r="BK178" s="100">
        <f t="shared" si="29"/>
        <v>0</v>
      </c>
      <c r="BL178" s="14" t="s">
        <v>207</v>
      </c>
      <c r="BM178" s="169" t="s">
        <v>473</v>
      </c>
    </row>
    <row r="179" spans="1:65" s="2" customFormat="1" ht="14.45" customHeight="1">
      <c r="A179" s="30"/>
      <c r="B179" s="156"/>
      <c r="C179" s="157" t="s">
        <v>311</v>
      </c>
      <c r="D179" s="157" t="s">
        <v>140</v>
      </c>
      <c r="E179" s="158" t="s">
        <v>883</v>
      </c>
      <c r="F179" s="159" t="s">
        <v>884</v>
      </c>
      <c r="G179" s="160" t="s">
        <v>178</v>
      </c>
      <c r="H179" s="161">
        <v>60</v>
      </c>
      <c r="I179" s="162"/>
      <c r="J179" s="163">
        <f t="shared" si="20"/>
        <v>0</v>
      </c>
      <c r="K179" s="164"/>
      <c r="L179" s="31"/>
      <c r="M179" s="165" t="s">
        <v>1</v>
      </c>
      <c r="N179" s="166" t="s">
        <v>39</v>
      </c>
      <c r="O179" s="59"/>
      <c r="P179" s="167">
        <f t="shared" si="21"/>
        <v>0</v>
      </c>
      <c r="Q179" s="167">
        <v>0</v>
      </c>
      <c r="R179" s="167">
        <f t="shared" si="22"/>
        <v>0</v>
      </c>
      <c r="S179" s="167">
        <v>0</v>
      </c>
      <c r="T179" s="168">
        <f t="shared" si="23"/>
        <v>0</v>
      </c>
      <c r="U179" s="30"/>
      <c r="V179" s="30"/>
      <c r="W179" s="30"/>
      <c r="X179" s="30"/>
      <c r="Y179" s="30"/>
      <c r="Z179" s="30"/>
      <c r="AA179" s="30"/>
      <c r="AB179" s="30"/>
      <c r="AC179" s="30"/>
      <c r="AD179" s="30"/>
      <c r="AE179" s="30"/>
      <c r="AR179" s="169" t="s">
        <v>207</v>
      </c>
      <c r="AT179" s="169" t="s">
        <v>140</v>
      </c>
      <c r="AU179" s="169" t="s">
        <v>85</v>
      </c>
      <c r="AY179" s="14" t="s">
        <v>138</v>
      </c>
      <c r="BE179" s="100">
        <f t="shared" si="24"/>
        <v>0</v>
      </c>
      <c r="BF179" s="100">
        <f t="shared" si="25"/>
        <v>0</v>
      </c>
      <c r="BG179" s="100">
        <f t="shared" si="26"/>
        <v>0</v>
      </c>
      <c r="BH179" s="100">
        <f t="shared" si="27"/>
        <v>0</v>
      </c>
      <c r="BI179" s="100">
        <f t="shared" si="28"/>
        <v>0</v>
      </c>
      <c r="BJ179" s="14" t="s">
        <v>85</v>
      </c>
      <c r="BK179" s="100">
        <f t="shared" si="29"/>
        <v>0</v>
      </c>
      <c r="BL179" s="14" t="s">
        <v>207</v>
      </c>
      <c r="BM179" s="169" t="s">
        <v>481</v>
      </c>
    </row>
    <row r="180" spans="1:65" s="2" customFormat="1" ht="22.15" customHeight="1">
      <c r="A180" s="30"/>
      <c r="B180" s="156"/>
      <c r="C180" s="157" t="s">
        <v>314</v>
      </c>
      <c r="D180" s="157" t="s">
        <v>140</v>
      </c>
      <c r="E180" s="158" t="s">
        <v>885</v>
      </c>
      <c r="F180" s="159" t="s">
        <v>886</v>
      </c>
      <c r="G180" s="160" t="s">
        <v>353</v>
      </c>
      <c r="H180" s="181"/>
      <c r="I180" s="162"/>
      <c r="J180" s="163">
        <f t="shared" si="20"/>
        <v>0</v>
      </c>
      <c r="K180" s="164"/>
      <c r="L180" s="31"/>
      <c r="M180" s="165" t="s">
        <v>1</v>
      </c>
      <c r="N180" s="166" t="s">
        <v>39</v>
      </c>
      <c r="O180" s="59"/>
      <c r="P180" s="167">
        <f t="shared" si="21"/>
        <v>0</v>
      </c>
      <c r="Q180" s="167">
        <v>0</v>
      </c>
      <c r="R180" s="167">
        <f t="shared" si="22"/>
        <v>0</v>
      </c>
      <c r="S180" s="167">
        <v>0</v>
      </c>
      <c r="T180" s="168">
        <f t="shared" si="23"/>
        <v>0</v>
      </c>
      <c r="U180" s="30"/>
      <c r="V180" s="30"/>
      <c r="W180" s="30"/>
      <c r="X180" s="30"/>
      <c r="Y180" s="30"/>
      <c r="Z180" s="30"/>
      <c r="AA180" s="30"/>
      <c r="AB180" s="30"/>
      <c r="AC180" s="30"/>
      <c r="AD180" s="30"/>
      <c r="AE180" s="30"/>
      <c r="AR180" s="169" t="s">
        <v>207</v>
      </c>
      <c r="AT180" s="169" t="s">
        <v>140</v>
      </c>
      <c r="AU180" s="169" t="s">
        <v>85</v>
      </c>
      <c r="AY180" s="14" t="s">
        <v>138</v>
      </c>
      <c r="BE180" s="100">
        <f t="shared" si="24"/>
        <v>0</v>
      </c>
      <c r="BF180" s="100">
        <f t="shared" si="25"/>
        <v>0</v>
      </c>
      <c r="BG180" s="100">
        <f t="shared" si="26"/>
        <v>0</v>
      </c>
      <c r="BH180" s="100">
        <f t="shared" si="27"/>
        <v>0</v>
      </c>
      <c r="BI180" s="100">
        <f t="shared" si="28"/>
        <v>0</v>
      </c>
      <c r="BJ180" s="14" t="s">
        <v>85</v>
      </c>
      <c r="BK180" s="100">
        <f t="shared" si="29"/>
        <v>0</v>
      </c>
      <c r="BL180" s="14" t="s">
        <v>207</v>
      </c>
      <c r="BM180" s="169" t="s">
        <v>489</v>
      </c>
    </row>
    <row r="181" spans="1:65" s="12" customFormat="1" ht="22.9" customHeight="1">
      <c r="B181" s="143"/>
      <c r="D181" s="144" t="s">
        <v>72</v>
      </c>
      <c r="E181" s="154" t="s">
        <v>887</v>
      </c>
      <c r="F181" s="154" t="s">
        <v>888</v>
      </c>
      <c r="I181" s="146"/>
      <c r="J181" s="155">
        <f>BK181</f>
        <v>0</v>
      </c>
      <c r="L181" s="143"/>
      <c r="M181" s="148"/>
      <c r="N181" s="149"/>
      <c r="O181" s="149"/>
      <c r="P181" s="150">
        <f>SUM(P182:P203)</f>
        <v>0</v>
      </c>
      <c r="Q181" s="149"/>
      <c r="R181" s="150">
        <f>SUM(R182:R203)</f>
        <v>0</v>
      </c>
      <c r="S181" s="149"/>
      <c r="T181" s="151">
        <f>SUM(T182:T203)</f>
        <v>0</v>
      </c>
      <c r="AR181" s="144" t="s">
        <v>85</v>
      </c>
      <c r="AT181" s="152" t="s">
        <v>72</v>
      </c>
      <c r="AU181" s="152" t="s">
        <v>80</v>
      </c>
      <c r="AY181" s="144" t="s">
        <v>138</v>
      </c>
      <c r="BK181" s="153">
        <f>SUM(BK182:BK203)</f>
        <v>0</v>
      </c>
    </row>
    <row r="182" spans="1:65" s="2" customFormat="1" ht="14.45" customHeight="1">
      <c r="A182" s="30"/>
      <c r="B182" s="156"/>
      <c r="C182" s="157" t="s">
        <v>318</v>
      </c>
      <c r="D182" s="157" t="s">
        <v>140</v>
      </c>
      <c r="E182" s="158" t="s">
        <v>889</v>
      </c>
      <c r="F182" s="159" t="s">
        <v>890</v>
      </c>
      <c r="G182" s="160" t="s">
        <v>257</v>
      </c>
      <c r="H182" s="161">
        <v>6</v>
      </c>
      <c r="I182" s="162"/>
      <c r="J182" s="163">
        <f t="shared" ref="J182:J203" si="30">ROUND(I182*H182,2)</f>
        <v>0</v>
      </c>
      <c r="K182" s="164"/>
      <c r="L182" s="31"/>
      <c r="M182" s="165" t="s">
        <v>1</v>
      </c>
      <c r="N182" s="166" t="s">
        <v>39</v>
      </c>
      <c r="O182" s="59"/>
      <c r="P182" s="167">
        <f t="shared" ref="P182:P203" si="31">O182*H182</f>
        <v>0</v>
      </c>
      <c r="Q182" s="167">
        <v>0</v>
      </c>
      <c r="R182" s="167">
        <f t="shared" ref="R182:R203" si="32">Q182*H182</f>
        <v>0</v>
      </c>
      <c r="S182" s="167">
        <v>0</v>
      </c>
      <c r="T182" s="168">
        <f t="shared" ref="T182:T203" si="33">S182*H182</f>
        <v>0</v>
      </c>
      <c r="U182" s="30"/>
      <c r="V182" s="30"/>
      <c r="W182" s="30"/>
      <c r="X182" s="30"/>
      <c r="Y182" s="30"/>
      <c r="Z182" s="30"/>
      <c r="AA182" s="30"/>
      <c r="AB182" s="30"/>
      <c r="AC182" s="30"/>
      <c r="AD182" s="30"/>
      <c r="AE182" s="30"/>
      <c r="AR182" s="169" t="s">
        <v>207</v>
      </c>
      <c r="AT182" s="169" t="s">
        <v>140</v>
      </c>
      <c r="AU182" s="169" t="s">
        <v>85</v>
      </c>
      <c r="AY182" s="14" t="s">
        <v>138</v>
      </c>
      <c r="BE182" s="100">
        <f t="shared" ref="BE182:BE203" si="34">IF(N182="základná",J182,0)</f>
        <v>0</v>
      </c>
      <c r="BF182" s="100">
        <f t="shared" ref="BF182:BF203" si="35">IF(N182="znížená",J182,0)</f>
        <v>0</v>
      </c>
      <c r="BG182" s="100">
        <f t="shared" ref="BG182:BG203" si="36">IF(N182="zákl. prenesená",J182,0)</f>
        <v>0</v>
      </c>
      <c r="BH182" s="100">
        <f t="shared" ref="BH182:BH203" si="37">IF(N182="zníž. prenesená",J182,0)</f>
        <v>0</v>
      </c>
      <c r="BI182" s="100">
        <f t="shared" ref="BI182:BI203" si="38">IF(N182="nulová",J182,0)</f>
        <v>0</v>
      </c>
      <c r="BJ182" s="14" t="s">
        <v>85</v>
      </c>
      <c r="BK182" s="100">
        <f t="shared" ref="BK182:BK203" si="39">ROUND(I182*H182,2)</f>
        <v>0</v>
      </c>
      <c r="BL182" s="14" t="s">
        <v>207</v>
      </c>
      <c r="BM182" s="169" t="s">
        <v>497</v>
      </c>
    </row>
    <row r="183" spans="1:65" s="2" customFormat="1" ht="15" customHeight="1">
      <c r="A183" s="30"/>
      <c r="B183" s="156"/>
      <c r="C183" s="170" t="s">
        <v>322</v>
      </c>
      <c r="D183" s="170" t="s">
        <v>198</v>
      </c>
      <c r="E183" s="171" t="s">
        <v>891</v>
      </c>
      <c r="F183" s="172" t="s">
        <v>1064</v>
      </c>
      <c r="G183" s="173" t="s">
        <v>257</v>
      </c>
      <c r="H183" s="174">
        <v>3</v>
      </c>
      <c r="I183" s="175"/>
      <c r="J183" s="176">
        <f t="shared" si="30"/>
        <v>0</v>
      </c>
      <c r="K183" s="177"/>
      <c r="L183" s="178"/>
      <c r="M183" s="179" t="s">
        <v>1</v>
      </c>
      <c r="N183" s="180" t="s">
        <v>39</v>
      </c>
      <c r="O183" s="59"/>
      <c r="P183" s="167">
        <f t="shared" si="31"/>
        <v>0</v>
      </c>
      <c r="Q183" s="167">
        <v>0</v>
      </c>
      <c r="R183" s="167">
        <f t="shared" si="32"/>
        <v>0</v>
      </c>
      <c r="S183" s="167">
        <v>0</v>
      </c>
      <c r="T183" s="168">
        <f t="shared" si="33"/>
        <v>0</v>
      </c>
      <c r="U183" s="30"/>
      <c r="V183" s="30"/>
      <c r="W183" s="30"/>
      <c r="X183" s="30"/>
      <c r="Y183" s="30"/>
      <c r="Z183" s="30"/>
      <c r="AA183" s="30"/>
      <c r="AB183" s="30"/>
      <c r="AC183" s="30"/>
      <c r="AD183" s="30"/>
      <c r="AE183" s="30"/>
      <c r="AR183" s="169" t="s">
        <v>269</v>
      </c>
      <c r="AT183" s="169" t="s">
        <v>198</v>
      </c>
      <c r="AU183" s="169" t="s">
        <v>85</v>
      </c>
      <c r="AY183" s="14" t="s">
        <v>138</v>
      </c>
      <c r="BE183" s="100">
        <f t="shared" si="34"/>
        <v>0</v>
      </c>
      <c r="BF183" s="100">
        <f t="shared" si="35"/>
        <v>0</v>
      </c>
      <c r="BG183" s="100">
        <f t="shared" si="36"/>
        <v>0</v>
      </c>
      <c r="BH183" s="100">
        <f t="shared" si="37"/>
        <v>0</v>
      </c>
      <c r="BI183" s="100">
        <f t="shared" si="38"/>
        <v>0</v>
      </c>
      <c r="BJ183" s="14" t="s">
        <v>85</v>
      </c>
      <c r="BK183" s="100">
        <f t="shared" si="39"/>
        <v>0</v>
      </c>
      <c r="BL183" s="14" t="s">
        <v>207</v>
      </c>
      <c r="BM183" s="169" t="s">
        <v>505</v>
      </c>
    </row>
    <row r="184" spans="1:65" s="2" customFormat="1" ht="25.5" customHeight="1">
      <c r="A184" s="30"/>
      <c r="B184" s="156"/>
      <c r="C184" s="170" t="s">
        <v>327</v>
      </c>
      <c r="D184" s="170" t="s">
        <v>198</v>
      </c>
      <c r="E184" s="171" t="s">
        <v>892</v>
      </c>
      <c r="F184" s="172" t="s">
        <v>1047</v>
      </c>
      <c r="G184" s="173" t="s">
        <v>257</v>
      </c>
      <c r="H184" s="174">
        <v>3</v>
      </c>
      <c r="I184" s="175"/>
      <c r="J184" s="176">
        <f t="shared" si="30"/>
        <v>0</v>
      </c>
      <c r="K184" s="177"/>
      <c r="L184" s="178"/>
      <c r="M184" s="179" t="s">
        <v>1</v>
      </c>
      <c r="N184" s="180" t="s">
        <v>39</v>
      </c>
      <c r="O184" s="59"/>
      <c r="P184" s="167">
        <f t="shared" si="31"/>
        <v>0</v>
      </c>
      <c r="Q184" s="167">
        <v>0</v>
      </c>
      <c r="R184" s="167">
        <f t="shared" si="32"/>
        <v>0</v>
      </c>
      <c r="S184" s="167">
        <v>0</v>
      </c>
      <c r="T184" s="168">
        <f t="shared" si="33"/>
        <v>0</v>
      </c>
      <c r="U184" s="30"/>
      <c r="V184" s="30"/>
      <c r="W184" s="30"/>
      <c r="X184" s="30"/>
      <c r="Y184" s="30"/>
      <c r="Z184" s="30"/>
      <c r="AA184" s="30"/>
      <c r="AB184" s="30"/>
      <c r="AC184" s="30"/>
      <c r="AD184" s="30"/>
      <c r="AE184" s="30"/>
      <c r="AR184" s="169" t="s">
        <v>269</v>
      </c>
      <c r="AT184" s="169" t="s">
        <v>198</v>
      </c>
      <c r="AU184" s="169" t="s">
        <v>85</v>
      </c>
      <c r="AY184" s="14" t="s">
        <v>138</v>
      </c>
      <c r="BE184" s="100">
        <f t="shared" si="34"/>
        <v>0</v>
      </c>
      <c r="BF184" s="100">
        <f t="shared" si="35"/>
        <v>0</v>
      </c>
      <c r="BG184" s="100">
        <f t="shared" si="36"/>
        <v>0</v>
      </c>
      <c r="BH184" s="100">
        <f t="shared" si="37"/>
        <v>0</v>
      </c>
      <c r="BI184" s="100">
        <f t="shared" si="38"/>
        <v>0</v>
      </c>
      <c r="BJ184" s="14" t="s">
        <v>85</v>
      </c>
      <c r="BK184" s="100">
        <f t="shared" si="39"/>
        <v>0</v>
      </c>
      <c r="BL184" s="14" t="s">
        <v>207</v>
      </c>
      <c r="BM184" s="169" t="s">
        <v>515</v>
      </c>
    </row>
    <row r="185" spans="1:65" s="2" customFormat="1" ht="14.45" customHeight="1">
      <c r="A185" s="30"/>
      <c r="B185" s="156"/>
      <c r="C185" s="157" t="s">
        <v>334</v>
      </c>
      <c r="D185" s="157" t="s">
        <v>140</v>
      </c>
      <c r="E185" s="158" t="s">
        <v>893</v>
      </c>
      <c r="F185" s="159" t="s">
        <v>894</v>
      </c>
      <c r="G185" s="160" t="s">
        <v>257</v>
      </c>
      <c r="H185" s="161">
        <v>13</v>
      </c>
      <c r="I185" s="162"/>
      <c r="J185" s="163">
        <f t="shared" si="30"/>
        <v>0</v>
      </c>
      <c r="K185" s="164"/>
      <c r="L185" s="31"/>
      <c r="M185" s="165" t="s">
        <v>1</v>
      </c>
      <c r="N185" s="166" t="s">
        <v>39</v>
      </c>
      <c r="O185" s="59"/>
      <c r="P185" s="167">
        <f t="shared" si="31"/>
        <v>0</v>
      </c>
      <c r="Q185" s="167">
        <v>0</v>
      </c>
      <c r="R185" s="167">
        <f t="shared" si="32"/>
        <v>0</v>
      </c>
      <c r="S185" s="167">
        <v>0</v>
      </c>
      <c r="T185" s="168">
        <f t="shared" si="33"/>
        <v>0</v>
      </c>
      <c r="U185" s="30"/>
      <c r="V185" s="30"/>
      <c r="W185" s="30"/>
      <c r="X185" s="30"/>
      <c r="Y185" s="30"/>
      <c r="Z185" s="30"/>
      <c r="AA185" s="30"/>
      <c r="AB185" s="30"/>
      <c r="AC185" s="30"/>
      <c r="AD185" s="30"/>
      <c r="AE185" s="30"/>
      <c r="AR185" s="169" t="s">
        <v>207</v>
      </c>
      <c r="AT185" s="169" t="s">
        <v>140</v>
      </c>
      <c r="AU185" s="169" t="s">
        <v>85</v>
      </c>
      <c r="AY185" s="14" t="s">
        <v>138</v>
      </c>
      <c r="BE185" s="100">
        <f t="shared" si="34"/>
        <v>0</v>
      </c>
      <c r="BF185" s="100">
        <f t="shared" si="35"/>
        <v>0</v>
      </c>
      <c r="BG185" s="100">
        <f t="shared" si="36"/>
        <v>0</v>
      </c>
      <c r="BH185" s="100">
        <f t="shared" si="37"/>
        <v>0</v>
      </c>
      <c r="BI185" s="100">
        <f t="shared" si="38"/>
        <v>0</v>
      </c>
      <c r="BJ185" s="14" t="s">
        <v>85</v>
      </c>
      <c r="BK185" s="100">
        <f t="shared" si="39"/>
        <v>0</v>
      </c>
      <c r="BL185" s="14" t="s">
        <v>207</v>
      </c>
      <c r="BM185" s="169" t="s">
        <v>523</v>
      </c>
    </row>
    <row r="186" spans="1:65" s="2" customFormat="1" ht="45" customHeight="1">
      <c r="A186" s="30"/>
      <c r="B186" s="156"/>
      <c r="C186" s="170" t="s">
        <v>338</v>
      </c>
      <c r="D186" s="170" t="s">
        <v>198</v>
      </c>
      <c r="E186" s="171" t="s">
        <v>895</v>
      </c>
      <c r="F186" s="172" t="s">
        <v>1048</v>
      </c>
      <c r="G186" s="173" t="s">
        <v>257</v>
      </c>
      <c r="H186" s="174">
        <v>13</v>
      </c>
      <c r="I186" s="175"/>
      <c r="J186" s="176">
        <f t="shared" si="30"/>
        <v>0</v>
      </c>
      <c r="K186" s="177"/>
      <c r="L186" s="178"/>
      <c r="M186" s="179" t="s">
        <v>1</v>
      </c>
      <c r="N186" s="180" t="s">
        <v>39</v>
      </c>
      <c r="O186" s="59"/>
      <c r="P186" s="167">
        <f t="shared" si="31"/>
        <v>0</v>
      </c>
      <c r="Q186" s="167">
        <v>0</v>
      </c>
      <c r="R186" s="167">
        <f t="shared" si="32"/>
        <v>0</v>
      </c>
      <c r="S186" s="167">
        <v>0</v>
      </c>
      <c r="T186" s="168">
        <f t="shared" si="33"/>
        <v>0</v>
      </c>
      <c r="U186" s="30"/>
      <c r="V186" s="30"/>
      <c r="W186" s="30"/>
      <c r="X186" s="30"/>
      <c r="Y186" s="30"/>
      <c r="Z186" s="30"/>
      <c r="AA186" s="30"/>
      <c r="AB186" s="30"/>
      <c r="AC186" s="30"/>
      <c r="AD186" s="30"/>
      <c r="AE186" s="30"/>
      <c r="AR186" s="169" t="s">
        <v>269</v>
      </c>
      <c r="AT186" s="169" t="s">
        <v>198</v>
      </c>
      <c r="AU186" s="169" t="s">
        <v>85</v>
      </c>
      <c r="AY186" s="14" t="s">
        <v>138</v>
      </c>
      <c r="BE186" s="100">
        <f t="shared" si="34"/>
        <v>0</v>
      </c>
      <c r="BF186" s="100">
        <f t="shared" si="35"/>
        <v>0</v>
      </c>
      <c r="BG186" s="100">
        <f t="shared" si="36"/>
        <v>0</v>
      </c>
      <c r="BH186" s="100">
        <f t="shared" si="37"/>
        <v>0</v>
      </c>
      <c r="BI186" s="100">
        <f t="shared" si="38"/>
        <v>0</v>
      </c>
      <c r="BJ186" s="14" t="s">
        <v>85</v>
      </c>
      <c r="BK186" s="100">
        <f t="shared" si="39"/>
        <v>0</v>
      </c>
      <c r="BL186" s="14" t="s">
        <v>207</v>
      </c>
      <c r="BM186" s="169" t="s">
        <v>531</v>
      </c>
    </row>
    <row r="187" spans="1:65" s="2" customFormat="1" ht="22.15" customHeight="1">
      <c r="A187" s="30"/>
      <c r="B187" s="156"/>
      <c r="C187" s="157" t="s">
        <v>342</v>
      </c>
      <c r="D187" s="157" t="s">
        <v>140</v>
      </c>
      <c r="E187" s="158" t="s">
        <v>896</v>
      </c>
      <c r="F187" s="159" t="s">
        <v>897</v>
      </c>
      <c r="G187" s="160" t="s">
        <v>257</v>
      </c>
      <c r="H187" s="161">
        <v>13</v>
      </c>
      <c r="I187" s="162"/>
      <c r="J187" s="163">
        <f t="shared" si="30"/>
        <v>0</v>
      </c>
      <c r="K187" s="164"/>
      <c r="L187" s="31"/>
      <c r="M187" s="165" t="s">
        <v>1</v>
      </c>
      <c r="N187" s="166" t="s">
        <v>39</v>
      </c>
      <c r="O187" s="59"/>
      <c r="P187" s="167">
        <f t="shared" si="31"/>
        <v>0</v>
      </c>
      <c r="Q187" s="167">
        <v>0</v>
      </c>
      <c r="R187" s="167">
        <f t="shared" si="32"/>
        <v>0</v>
      </c>
      <c r="S187" s="167">
        <v>0</v>
      </c>
      <c r="T187" s="168">
        <f t="shared" si="33"/>
        <v>0</v>
      </c>
      <c r="U187" s="30"/>
      <c r="V187" s="30"/>
      <c r="W187" s="30"/>
      <c r="X187" s="30"/>
      <c r="Y187" s="30"/>
      <c r="Z187" s="30"/>
      <c r="AA187" s="30"/>
      <c r="AB187" s="30"/>
      <c r="AC187" s="30"/>
      <c r="AD187" s="30"/>
      <c r="AE187" s="30"/>
      <c r="AR187" s="169" t="s">
        <v>207</v>
      </c>
      <c r="AT187" s="169" t="s">
        <v>140</v>
      </c>
      <c r="AU187" s="169" t="s">
        <v>85</v>
      </c>
      <c r="AY187" s="14" t="s">
        <v>138</v>
      </c>
      <c r="BE187" s="100">
        <f t="shared" si="34"/>
        <v>0</v>
      </c>
      <c r="BF187" s="100">
        <f t="shared" si="35"/>
        <v>0</v>
      </c>
      <c r="BG187" s="100">
        <f t="shared" si="36"/>
        <v>0</v>
      </c>
      <c r="BH187" s="100">
        <f t="shared" si="37"/>
        <v>0</v>
      </c>
      <c r="BI187" s="100">
        <f t="shared" si="38"/>
        <v>0</v>
      </c>
      <c r="BJ187" s="14" t="s">
        <v>85</v>
      </c>
      <c r="BK187" s="100">
        <f t="shared" si="39"/>
        <v>0</v>
      </c>
      <c r="BL187" s="14" t="s">
        <v>207</v>
      </c>
      <c r="BM187" s="169" t="s">
        <v>540</v>
      </c>
    </row>
    <row r="188" spans="1:65" s="2" customFormat="1" ht="23.25" customHeight="1">
      <c r="A188" s="30"/>
      <c r="B188" s="156"/>
      <c r="C188" s="170" t="s">
        <v>346</v>
      </c>
      <c r="D188" s="170" t="s">
        <v>198</v>
      </c>
      <c r="E188" s="171" t="s">
        <v>898</v>
      </c>
      <c r="F188" s="172" t="s">
        <v>1049</v>
      </c>
      <c r="G188" s="173" t="s">
        <v>257</v>
      </c>
      <c r="H188" s="174">
        <v>13</v>
      </c>
      <c r="I188" s="175"/>
      <c r="J188" s="176">
        <f t="shared" si="30"/>
        <v>0</v>
      </c>
      <c r="K188" s="177"/>
      <c r="L188" s="178"/>
      <c r="M188" s="179" t="s">
        <v>1</v>
      </c>
      <c r="N188" s="180" t="s">
        <v>39</v>
      </c>
      <c r="O188" s="59"/>
      <c r="P188" s="167">
        <f t="shared" si="31"/>
        <v>0</v>
      </c>
      <c r="Q188" s="167">
        <v>0</v>
      </c>
      <c r="R188" s="167">
        <f t="shared" si="32"/>
        <v>0</v>
      </c>
      <c r="S188" s="167">
        <v>0</v>
      </c>
      <c r="T188" s="168">
        <f t="shared" si="33"/>
        <v>0</v>
      </c>
      <c r="U188" s="30"/>
      <c r="V188" s="30"/>
      <c r="W188" s="30"/>
      <c r="X188" s="30"/>
      <c r="Y188" s="30"/>
      <c r="Z188" s="30"/>
      <c r="AA188" s="30"/>
      <c r="AB188" s="30"/>
      <c r="AC188" s="30"/>
      <c r="AD188" s="30"/>
      <c r="AE188" s="30"/>
      <c r="AR188" s="169" t="s">
        <v>269</v>
      </c>
      <c r="AT188" s="169" t="s">
        <v>198</v>
      </c>
      <c r="AU188" s="169" t="s">
        <v>85</v>
      </c>
      <c r="AY188" s="14" t="s">
        <v>138</v>
      </c>
      <c r="BE188" s="100">
        <f t="shared" si="34"/>
        <v>0</v>
      </c>
      <c r="BF188" s="100">
        <f t="shared" si="35"/>
        <v>0</v>
      </c>
      <c r="BG188" s="100">
        <f t="shared" si="36"/>
        <v>0</v>
      </c>
      <c r="BH188" s="100">
        <f t="shared" si="37"/>
        <v>0</v>
      </c>
      <c r="BI188" s="100">
        <f t="shared" si="38"/>
        <v>0</v>
      </c>
      <c r="BJ188" s="14" t="s">
        <v>85</v>
      </c>
      <c r="BK188" s="100">
        <f t="shared" si="39"/>
        <v>0</v>
      </c>
      <c r="BL188" s="14" t="s">
        <v>207</v>
      </c>
      <c r="BM188" s="169" t="s">
        <v>548</v>
      </c>
    </row>
    <row r="189" spans="1:65" s="2" customFormat="1" ht="19.899999999999999" customHeight="1">
      <c r="A189" s="30"/>
      <c r="B189" s="156"/>
      <c r="C189" s="157" t="s">
        <v>350</v>
      </c>
      <c r="D189" s="157" t="s">
        <v>140</v>
      </c>
      <c r="E189" s="158" t="s">
        <v>899</v>
      </c>
      <c r="F189" s="159" t="s">
        <v>900</v>
      </c>
      <c r="G189" s="160" t="s">
        <v>835</v>
      </c>
      <c r="H189" s="161">
        <v>13</v>
      </c>
      <c r="I189" s="162"/>
      <c r="J189" s="163">
        <f t="shared" si="30"/>
        <v>0</v>
      </c>
      <c r="K189" s="164"/>
      <c r="L189" s="31"/>
      <c r="M189" s="165" t="s">
        <v>1</v>
      </c>
      <c r="N189" s="166" t="s">
        <v>39</v>
      </c>
      <c r="O189" s="59"/>
      <c r="P189" s="167">
        <f t="shared" si="31"/>
        <v>0</v>
      </c>
      <c r="Q189" s="167">
        <v>0</v>
      </c>
      <c r="R189" s="167">
        <f t="shared" si="32"/>
        <v>0</v>
      </c>
      <c r="S189" s="167">
        <v>0</v>
      </c>
      <c r="T189" s="168">
        <f t="shared" si="33"/>
        <v>0</v>
      </c>
      <c r="U189" s="30"/>
      <c r="V189" s="30"/>
      <c r="W189" s="30"/>
      <c r="X189" s="30"/>
      <c r="Y189" s="30"/>
      <c r="Z189" s="30"/>
      <c r="AA189" s="30"/>
      <c r="AB189" s="30"/>
      <c r="AC189" s="30"/>
      <c r="AD189" s="30"/>
      <c r="AE189" s="30"/>
      <c r="AR189" s="169" t="s">
        <v>207</v>
      </c>
      <c r="AT189" s="169" t="s">
        <v>140</v>
      </c>
      <c r="AU189" s="169" t="s">
        <v>85</v>
      </c>
      <c r="AY189" s="14" t="s">
        <v>138</v>
      </c>
      <c r="BE189" s="100">
        <f t="shared" si="34"/>
        <v>0</v>
      </c>
      <c r="BF189" s="100">
        <f t="shared" si="35"/>
        <v>0</v>
      </c>
      <c r="BG189" s="100">
        <f t="shared" si="36"/>
        <v>0</v>
      </c>
      <c r="BH189" s="100">
        <f t="shared" si="37"/>
        <v>0</v>
      </c>
      <c r="BI189" s="100">
        <f t="shared" si="38"/>
        <v>0</v>
      </c>
      <c r="BJ189" s="14" t="s">
        <v>85</v>
      </c>
      <c r="BK189" s="100">
        <f t="shared" si="39"/>
        <v>0</v>
      </c>
      <c r="BL189" s="14" t="s">
        <v>207</v>
      </c>
      <c r="BM189" s="169" t="s">
        <v>555</v>
      </c>
    </row>
    <row r="190" spans="1:65" s="2" customFormat="1" ht="60.6" customHeight="1">
      <c r="A190" s="30"/>
      <c r="B190" s="156"/>
      <c r="C190" s="170" t="s">
        <v>357</v>
      </c>
      <c r="D190" s="170" t="s">
        <v>198</v>
      </c>
      <c r="E190" s="171" t="s">
        <v>901</v>
      </c>
      <c r="F190" s="172" t="s">
        <v>1050</v>
      </c>
      <c r="G190" s="173" t="s">
        <v>257</v>
      </c>
      <c r="H190" s="174">
        <v>13</v>
      </c>
      <c r="I190" s="175"/>
      <c r="J190" s="176">
        <f t="shared" si="30"/>
        <v>0</v>
      </c>
      <c r="K190" s="177"/>
      <c r="L190" s="178"/>
      <c r="M190" s="179" t="s">
        <v>1</v>
      </c>
      <c r="N190" s="180" t="s">
        <v>39</v>
      </c>
      <c r="O190" s="59"/>
      <c r="P190" s="167">
        <f t="shared" si="31"/>
        <v>0</v>
      </c>
      <c r="Q190" s="167">
        <v>0</v>
      </c>
      <c r="R190" s="167">
        <f t="shared" si="32"/>
        <v>0</v>
      </c>
      <c r="S190" s="167">
        <v>0</v>
      </c>
      <c r="T190" s="168">
        <f t="shared" si="33"/>
        <v>0</v>
      </c>
      <c r="U190" s="30"/>
      <c r="V190" s="30"/>
      <c r="W190" s="30"/>
      <c r="X190" s="30"/>
      <c r="Y190" s="30"/>
      <c r="Z190" s="30"/>
      <c r="AA190" s="30"/>
      <c r="AB190" s="30"/>
      <c r="AC190" s="30"/>
      <c r="AD190" s="30"/>
      <c r="AE190" s="30"/>
      <c r="AR190" s="169" t="s">
        <v>269</v>
      </c>
      <c r="AT190" s="169" t="s">
        <v>198</v>
      </c>
      <c r="AU190" s="169" t="s">
        <v>85</v>
      </c>
      <c r="AY190" s="14" t="s">
        <v>138</v>
      </c>
      <c r="BE190" s="100">
        <f t="shared" si="34"/>
        <v>0</v>
      </c>
      <c r="BF190" s="100">
        <f t="shared" si="35"/>
        <v>0</v>
      </c>
      <c r="BG190" s="100">
        <f t="shared" si="36"/>
        <v>0</v>
      </c>
      <c r="BH190" s="100">
        <f t="shared" si="37"/>
        <v>0</v>
      </c>
      <c r="BI190" s="100">
        <f t="shared" si="38"/>
        <v>0</v>
      </c>
      <c r="BJ190" s="14" t="s">
        <v>85</v>
      </c>
      <c r="BK190" s="100">
        <f t="shared" si="39"/>
        <v>0</v>
      </c>
      <c r="BL190" s="14" t="s">
        <v>207</v>
      </c>
      <c r="BM190" s="169" t="s">
        <v>562</v>
      </c>
    </row>
    <row r="191" spans="1:65" s="2" customFormat="1" ht="14.45" customHeight="1">
      <c r="A191" s="30"/>
      <c r="B191" s="156"/>
      <c r="C191" s="157" t="s">
        <v>192</v>
      </c>
      <c r="D191" s="157" t="s">
        <v>140</v>
      </c>
      <c r="E191" s="158" t="s">
        <v>902</v>
      </c>
      <c r="F191" s="159" t="s">
        <v>903</v>
      </c>
      <c r="G191" s="160" t="s">
        <v>257</v>
      </c>
      <c r="H191" s="161">
        <v>2</v>
      </c>
      <c r="I191" s="162"/>
      <c r="J191" s="163">
        <f t="shared" si="30"/>
        <v>0</v>
      </c>
      <c r="K191" s="164"/>
      <c r="L191" s="31"/>
      <c r="M191" s="165" t="s">
        <v>1</v>
      </c>
      <c r="N191" s="166" t="s">
        <v>39</v>
      </c>
      <c r="O191" s="59"/>
      <c r="P191" s="167">
        <f t="shared" si="31"/>
        <v>0</v>
      </c>
      <c r="Q191" s="167">
        <v>0</v>
      </c>
      <c r="R191" s="167">
        <f t="shared" si="32"/>
        <v>0</v>
      </c>
      <c r="S191" s="167">
        <v>0</v>
      </c>
      <c r="T191" s="168">
        <f t="shared" si="33"/>
        <v>0</v>
      </c>
      <c r="U191" s="30"/>
      <c r="V191" s="30"/>
      <c r="W191" s="30"/>
      <c r="X191" s="30"/>
      <c r="Y191" s="30"/>
      <c r="Z191" s="30"/>
      <c r="AA191" s="30"/>
      <c r="AB191" s="30"/>
      <c r="AC191" s="30"/>
      <c r="AD191" s="30"/>
      <c r="AE191" s="30"/>
      <c r="AR191" s="169" t="s">
        <v>207</v>
      </c>
      <c r="AT191" s="169" t="s">
        <v>140</v>
      </c>
      <c r="AU191" s="169" t="s">
        <v>85</v>
      </c>
      <c r="AY191" s="14" t="s">
        <v>138</v>
      </c>
      <c r="BE191" s="100">
        <f t="shared" si="34"/>
        <v>0</v>
      </c>
      <c r="BF191" s="100">
        <f t="shared" si="35"/>
        <v>0</v>
      </c>
      <c r="BG191" s="100">
        <f t="shared" si="36"/>
        <v>0</v>
      </c>
      <c r="BH191" s="100">
        <f t="shared" si="37"/>
        <v>0</v>
      </c>
      <c r="BI191" s="100">
        <f t="shared" si="38"/>
        <v>0</v>
      </c>
      <c r="BJ191" s="14" t="s">
        <v>85</v>
      </c>
      <c r="BK191" s="100">
        <f t="shared" si="39"/>
        <v>0</v>
      </c>
      <c r="BL191" s="14" t="s">
        <v>207</v>
      </c>
      <c r="BM191" s="169" t="s">
        <v>570</v>
      </c>
    </row>
    <row r="192" spans="1:65" s="2" customFormat="1" ht="14.45" customHeight="1">
      <c r="A192" s="30"/>
      <c r="B192" s="156"/>
      <c r="C192" s="170" t="s">
        <v>364</v>
      </c>
      <c r="D192" s="170" t="s">
        <v>198</v>
      </c>
      <c r="E192" s="171" t="s">
        <v>904</v>
      </c>
      <c r="F192" s="172" t="s">
        <v>905</v>
      </c>
      <c r="G192" s="173" t="s">
        <v>257</v>
      </c>
      <c r="H192" s="174">
        <v>2</v>
      </c>
      <c r="I192" s="175"/>
      <c r="J192" s="176">
        <f t="shared" si="30"/>
        <v>0</v>
      </c>
      <c r="K192" s="177"/>
      <c r="L192" s="178"/>
      <c r="M192" s="179" t="s">
        <v>1</v>
      </c>
      <c r="N192" s="180" t="s">
        <v>39</v>
      </c>
      <c r="O192" s="59"/>
      <c r="P192" s="167">
        <f t="shared" si="31"/>
        <v>0</v>
      </c>
      <c r="Q192" s="167">
        <v>0</v>
      </c>
      <c r="R192" s="167">
        <f t="shared" si="32"/>
        <v>0</v>
      </c>
      <c r="S192" s="167">
        <v>0</v>
      </c>
      <c r="T192" s="168">
        <f t="shared" si="33"/>
        <v>0</v>
      </c>
      <c r="U192" s="30"/>
      <c r="V192" s="30"/>
      <c r="W192" s="30"/>
      <c r="X192" s="30"/>
      <c r="Y192" s="30"/>
      <c r="Z192" s="30"/>
      <c r="AA192" s="30"/>
      <c r="AB192" s="30"/>
      <c r="AC192" s="30"/>
      <c r="AD192" s="30"/>
      <c r="AE192" s="30"/>
      <c r="AR192" s="169" t="s">
        <v>269</v>
      </c>
      <c r="AT192" s="169" t="s">
        <v>198</v>
      </c>
      <c r="AU192" s="169" t="s">
        <v>85</v>
      </c>
      <c r="AY192" s="14" t="s">
        <v>138</v>
      </c>
      <c r="BE192" s="100">
        <f t="shared" si="34"/>
        <v>0</v>
      </c>
      <c r="BF192" s="100">
        <f t="shared" si="35"/>
        <v>0</v>
      </c>
      <c r="BG192" s="100">
        <f t="shared" si="36"/>
        <v>0</v>
      </c>
      <c r="BH192" s="100">
        <f t="shared" si="37"/>
        <v>0</v>
      </c>
      <c r="BI192" s="100">
        <f t="shared" si="38"/>
        <v>0</v>
      </c>
      <c r="BJ192" s="14" t="s">
        <v>85</v>
      </c>
      <c r="BK192" s="100">
        <f t="shared" si="39"/>
        <v>0</v>
      </c>
      <c r="BL192" s="14" t="s">
        <v>207</v>
      </c>
      <c r="BM192" s="169" t="s">
        <v>577</v>
      </c>
    </row>
    <row r="193" spans="1:65" s="2" customFormat="1" ht="14.45" customHeight="1">
      <c r="A193" s="30"/>
      <c r="B193" s="156"/>
      <c r="C193" s="157" t="s">
        <v>368</v>
      </c>
      <c r="D193" s="157" t="s">
        <v>140</v>
      </c>
      <c r="E193" s="158" t="s">
        <v>906</v>
      </c>
      <c r="F193" s="159" t="s">
        <v>907</v>
      </c>
      <c r="G193" s="160" t="s">
        <v>257</v>
      </c>
      <c r="H193" s="161">
        <v>11</v>
      </c>
      <c r="I193" s="162"/>
      <c r="J193" s="163">
        <f t="shared" si="30"/>
        <v>0</v>
      </c>
      <c r="K193" s="164"/>
      <c r="L193" s="31"/>
      <c r="M193" s="165" t="s">
        <v>1</v>
      </c>
      <c r="N193" s="166" t="s">
        <v>39</v>
      </c>
      <c r="O193" s="59"/>
      <c r="P193" s="167">
        <f t="shared" si="31"/>
        <v>0</v>
      </c>
      <c r="Q193" s="167">
        <v>0</v>
      </c>
      <c r="R193" s="167">
        <f t="shared" si="32"/>
        <v>0</v>
      </c>
      <c r="S193" s="167">
        <v>0</v>
      </c>
      <c r="T193" s="168">
        <f t="shared" si="33"/>
        <v>0</v>
      </c>
      <c r="U193" s="30"/>
      <c r="V193" s="30"/>
      <c r="W193" s="30"/>
      <c r="X193" s="30"/>
      <c r="Y193" s="30"/>
      <c r="Z193" s="30"/>
      <c r="AA193" s="30"/>
      <c r="AB193" s="30"/>
      <c r="AC193" s="30"/>
      <c r="AD193" s="30"/>
      <c r="AE193" s="30"/>
      <c r="AR193" s="169" t="s">
        <v>207</v>
      </c>
      <c r="AT193" s="169" t="s">
        <v>140</v>
      </c>
      <c r="AU193" s="169" t="s">
        <v>85</v>
      </c>
      <c r="AY193" s="14" t="s">
        <v>138</v>
      </c>
      <c r="BE193" s="100">
        <f t="shared" si="34"/>
        <v>0</v>
      </c>
      <c r="BF193" s="100">
        <f t="shared" si="35"/>
        <v>0</v>
      </c>
      <c r="BG193" s="100">
        <f t="shared" si="36"/>
        <v>0</v>
      </c>
      <c r="BH193" s="100">
        <f t="shared" si="37"/>
        <v>0</v>
      </c>
      <c r="BI193" s="100">
        <f t="shared" si="38"/>
        <v>0</v>
      </c>
      <c r="BJ193" s="14" t="s">
        <v>85</v>
      </c>
      <c r="BK193" s="100">
        <f t="shared" si="39"/>
        <v>0</v>
      </c>
      <c r="BL193" s="14" t="s">
        <v>207</v>
      </c>
      <c r="BM193" s="169" t="s">
        <v>587</v>
      </c>
    </row>
    <row r="194" spans="1:65" s="2" customFormat="1" ht="14.45" customHeight="1">
      <c r="A194" s="30"/>
      <c r="B194" s="156"/>
      <c r="C194" s="170" t="s">
        <v>372</v>
      </c>
      <c r="D194" s="170" t="s">
        <v>198</v>
      </c>
      <c r="E194" s="171" t="s">
        <v>908</v>
      </c>
      <c r="F194" s="172" t="s">
        <v>909</v>
      </c>
      <c r="G194" s="173" t="s">
        <v>257</v>
      </c>
      <c r="H194" s="174">
        <v>11</v>
      </c>
      <c r="I194" s="175"/>
      <c r="J194" s="176">
        <f t="shared" si="30"/>
        <v>0</v>
      </c>
      <c r="K194" s="177"/>
      <c r="L194" s="178"/>
      <c r="M194" s="179" t="s">
        <v>1</v>
      </c>
      <c r="N194" s="180" t="s">
        <v>39</v>
      </c>
      <c r="O194" s="59"/>
      <c r="P194" s="167">
        <f t="shared" si="31"/>
        <v>0</v>
      </c>
      <c r="Q194" s="167">
        <v>0</v>
      </c>
      <c r="R194" s="167">
        <f t="shared" si="32"/>
        <v>0</v>
      </c>
      <c r="S194" s="167">
        <v>0</v>
      </c>
      <c r="T194" s="168">
        <f t="shared" si="33"/>
        <v>0</v>
      </c>
      <c r="U194" s="30"/>
      <c r="V194" s="30"/>
      <c r="W194" s="30"/>
      <c r="X194" s="30"/>
      <c r="Y194" s="30"/>
      <c r="Z194" s="30"/>
      <c r="AA194" s="30"/>
      <c r="AB194" s="30"/>
      <c r="AC194" s="30"/>
      <c r="AD194" s="30"/>
      <c r="AE194" s="30"/>
      <c r="AR194" s="169" t="s">
        <v>269</v>
      </c>
      <c r="AT194" s="169" t="s">
        <v>198</v>
      </c>
      <c r="AU194" s="169" t="s">
        <v>85</v>
      </c>
      <c r="AY194" s="14" t="s">
        <v>138</v>
      </c>
      <c r="BE194" s="100">
        <f t="shared" si="34"/>
        <v>0</v>
      </c>
      <c r="BF194" s="100">
        <f t="shared" si="35"/>
        <v>0</v>
      </c>
      <c r="BG194" s="100">
        <f t="shared" si="36"/>
        <v>0</v>
      </c>
      <c r="BH194" s="100">
        <f t="shared" si="37"/>
        <v>0</v>
      </c>
      <c r="BI194" s="100">
        <f t="shared" si="38"/>
        <v>0</v>
      </c>
      <c r="BJ194" s="14" t="s">
        <v>85</v>
      </c>
      <c r="BK194" s="100">
        <f t="shared" si="39"/>
        <v>0</v>
      </c>
      <c r="BL194" s="14" t="s">
        <v>207</v>
      </c>
      <c r="BM194" s="169" t="s">
        <v>595</v>
      </c>
    </row>
    <row r="195" spans="1:65" s="2" customFormat="1" ht="14.45" customHeight="1">
      <c r="A195" s="30"/>
      <c r="B195" s="156"/>
      <c r="C195" s="157" t="s">
        <v>376</v>
      </c>
      <c r="D195" s="157" t="s">
        <v>140</v>
      </c>
      <c r="E195" s="158" t="s">
        <v>910</v>
      </c>
      <c r="F195" s="159" t="s">
        <v>911</v>
      </c>
      <c r="G195" s="160" t="s">
        <v>257</v>
      </c>
      <c r="H195" s="161">
        <v>1</v>
      </c>
      <c r="I195" s="162"/>
      <c r="J195" s="163">
        <f t="shared" si="30"/>
        <v>0</v>
      </c>
      <c r="K195" s="164"/>
      <c r="L195" s="31"/>
      <c r="M195" s="165" t="s">
        <v>1</v>
      </c>
      <c r="N195" s="166" t="s">
        <v>39</v>
      </c>
      <c r="O195" s="59"/>
      <c r="P195" s="167">
        <f t="shared" si="31"/>
        <v>0</v>
      </c>
      <c r="Q195" s="167">
        <v>0</v>
      </c>
      <c r="R195" s="167">
        <f t="shared" si="32"/>
        <v>0</v>
      </c>
      <c r="S195" s="167">
        <v>0</v>
      </c>
      <c r="T195" s="168">
        <f t="shared" si="33"/>
        <v>0</v>
      </c>
      <c r="U195" s="30"/>
      <c r="V195" s="30"/>
      <c r="W195" s="30"/>
      <c r="X195" s="30"/>
      <c r="Y195" s="30"/>
      <c r="Z195" s="30"/>
      <c r="AA195" s="30"/>
      <c r="AB195" s="30"/>
      <c r="AC195" s="30"/>
      <c r="AD195" s="30"/>
      <c r="AE195" s="30"/>
      <c r="AR195" s="169" t="s">
        <v>207</v>
      </c>
      <c r="AT195" s="169" t="s">
        <v>140</v>
      </c>
      <c r="AU195" s="169" t="s">
        <v>85</v>
      </c>
      <c r="AY195" s="14" t="s">
        <v>138</v>
      </c>
      <c r="BE195" s="100">
        <f t="shared" si="34"/>
        <v>0</v>
      </c>
      <c r="BF195" s="100">
        <f t="shared" si="35"/>
        <v>0</v>
      </c>
      <c r="BG195" s="100">
        <f t="shared" si="36"/>
        <v>0</v>
      </c>
      <c r="BH195" s="100">
        <f t="shared" si="37"/>
        <v>0</v>
      </c>
      <c r="BI195" s="100">
        <f t="shared" si="38"/>
        <v>0</v>
      </c>
      <c r="BJ195" s="14" t="s">
        <v>85</v>
      </c>
      <c r="BK195" s="100">
        <f t="shared" si="39"/>
        <v>0</v>
      </c>
      <c r="BL195" s="14" t="s">
        <v>207</v>
      </c>
      <c r="BM195" s="169" t="s">
        <v>603</v>
      </c>
    </row>
    <row r="196" spans="1:65" s="2" customFormat="1" ht="22.15" customHeight="1">
      <c r="A196" s="30"/>
      <c r="B196" s="156"/>
      <c r="C196" s="170" t="s">
        <v>380</v>
      </c>
      <c r="D196" s="170" t="s">
        <v>198</v>
      </c>
      <c r="E196" s="171" t="s">
        <v>912</v>
      </c>
      <c r="F196" s="172" t="s">
        <v>913</v>
      </c>
      <c r="G196" s="173" t="s">
        <v>257</v>
      </c>
      <c r="H196" s="174">
        <v>1</v>
      </c>
      <c r="I196" s="175"/>
      <c r="J196" s="176">
        <f t="shared" si="30"/>
        <v>0</v>
      </c>
      <c r="K196" s="177"/>
      <c r="L196" s="178"/>
      <c r="M196" s="179" t="s">
        <v>1</v>
      </c>
      <c r="N196" s="180" t="s">
        <v>39</v>
      </c>
      <c r="O196" s="59"/>
      <c r="P196" s="167">
        <f t="shared" si="31"/>
        <v>0</v>
      </c>
      <c r="Q196" s="167">
        <v>0</v>
      </c>
      <c r="R196" s="167">
        <f t="shared" si="32"/>
        <v>0</v>
      </c>
      <c r="S196" s="167">
        <v>0</v>
      </c>
      <c r="T196" s="168">
        <f t="shared" si="33"/>
        <v>0</v>
      </c>
      <c r="U196" s="30"/>
      <c r="V196" s="30"/>
      <c r="W196" s="30"/>
      <c r="X196" s="30"/>
      <c r="Y196" s="30"/>
      <c r="Z196" s="30"/>
      <c r="AA196" s="30"/>
      <c r="AB196" s="30"/>
      <c r="AC196" s="30"/>
      <c r="AD196" s="30"/>
      <c r="AE196" s="30"/>
      <c r="AR196" s="169" t="s">
        <v>269</v>
      </c>
      <c r="AT196" s="169" t="s">
        <v>198</v>
      </c>
      <c r="AU196" s="169" t="s">
        <v>85</v>
      </c>
      <c r="AY196" s="14" t="s">
        <v>138</v>
      </c>
      <c r="BE196" s="100">
        <f t="shared" si="34"/>
        <v>0</v>
      </c>
      <c r="BF196" s="100">
        <f t="shared" si="35"/>
        <v>0</v>
      </c>
      <c r="BG196" s="100">
        <f t="shared" si="36"/>
        <v>0</v>
      </c>
      <c r="BH196" s="100">
        <f t="shared" si="37"/>
        <v>0</v>
      </c>
      <c r="BI196" s="100">
        <f t="shared" si="38"/>
        <v>0</v>
      </c>
      <c r="BJ196" s="14" t="s">
        <v>85</v>
      </c>
      <c r="BK196" s="100">
        <f t="shared" si="39"/>
        <v>0</v>
      </c>
      <c r="BL196" s="14" t="s">
        <v>207</v>
      </c>
      <c r="BM196" s="169" t="s">
        <v>611</v>
      </c>
    </row>
    <row r="197" spans="1:65" s="2" customFormat="1" ht="14.45" customHeight="1">
      <c r="A197" s="30"/>
      <c r="B197" s="156"/>
      <c r="C197" s="157" t="s">
        <v>384</v>
      </c>
      <c r="D197" s="157" t="s">
        <v>140</v>
      </c>
      <c r="E197" s="158" t="s">
        <v>914</v>
      </c>
      <c r="F197" s="159" t="s">
        <v>915</v>
      </c>
      <c r="G197" s="160" t="s">
        <v>257</v>
      </c>
      <c r="H197" s="161">
        <v>1</v>
      </c>
      <c r="I197" s="162"/>
      <c r="J197" s="163">
        <f t="shared" si="30"/>
        <v>0</v>
      </c>
      <c r="K197" s="164"/>
      <c r="L197" s="31"/>
      <c r="M197" s="165" t="s">
        <v>1</v>
      </c>
      <c r="N197" s="166" t="s">
        <v>39</v>
      </c>
      <c r="O197" s="59"/>
      <c r="P197" s="167">
        <f t="shared" si="31"/>
        <v>0</v>
      </c>
      <c r="Q197" s="167">
        <v>0</v>
      </c>
      <c r="R197" s="167">
        <f t="shared" si="32"/>
        <v>0</v>
      </c>
      <c r="S197" s="167">
        <v>0</v>
      </c>
      <c r="T197" s="168">
        <f t="shared" si="33"/>
        <v>0</v>
      </c>
      <c r="U197" s="30"/>
      <c r="V197" s="30"/>
      <c r="W197" s="30"/>
      <c r="X197" s="30"/>
      <c r="Y197" s="30"/>
      <c r="Z197" s="30"/>
      <c r="AA197" s="30"/>
      <c r="AB197" s="30"/>
      <c r="AC197" s="30"/>
      <c r="AD197" s="30"/>
      <c r="AE197" s="30"/>
      <c r="AR197" s="169" t="s">
        <v>207</v>
      </c>
      <c r="AT197" s="169" t="s">
        <v>140</v>
      </c>
      <c r="AU197" s="169" t="s">
        <v>85</v>
      </c>
      <c r="AY197" s="14" t="s">
        <v>138</v>
      </c>
      <c r="BE197" s="100">
        <f t="shared" si="34"/>
        <v>0</v>
      </c>
      <c r="BF197" s="100">
        <f t="shared" si="35"/>
        <v>0</v>
      </c>
      <c r="BG197" s="100">
        <f t="shared" si="36"/>
        <v>0</v>
      </c>
      <c r="BH197" s="100">
        <f t="shared" si="37"/>
        <v>0</v>
      </c>
      <c r="BI197" s="100">
        <f t="shared" si="38"/>
        <v>0</v>
      </c>
      <c r="BJ197" s="14" t="s">
        <v>85</v>
      </c>
      <c r="BK197" s="100">
        <f t="shared" si="39"/>
        <v>0</v>
      </c>
      <c r="BL197" s="14" t="s">
        <v>207</v>
      </c>
      <c r="BM197" s="169" t="s">
        <v>619</v>
      </c>
    </row>
    <row r="198" spans="1:65" s="2" customFormat="1" ht="14.45" customHeight="1">
      <c r="A198" s="30"/>
      <c r="B198" s="156"/>
      <c r="C198" s="170" t="s">
        <v>388</v>
      </c>
      <c r="D198" s="170" t="s">
        <v>198</v>
      </c>
      <c r="E198" s="171" t="s">
        <v>916</v>
      </c>
      <c r="F198" s="172" t="s">
        <v>917</v>
      </c>
      <c r="G198" s="173" t="s">
        <v>257</v>
      </c>
      <c r="H198" s="174">
        <v>1</v>
      </c>
      <c r="I198" s="175"/>
      <c r="J198" s="176">
        <f t="shared" si="30"/>
        <v>0</v>
      </c>
      <c r="K198" s="177"/>
      <c r="L198" s="178"/>
      <c r="M198" s="179" t="s">
        <v>1</v>
      </c>
      <c r="N198" s="180" t="s">
        <v>39</v>
      </c>
      <c r="O198" s="59"/>
      <c r="P198" s="167">
        <f t="shared" si="31"/>
        <v>0</v>
      </c>
      <c r="Q198" s="167">
        <v>0</v>
      </c>
      <c r="R198" s="167">
        <f t="shared" si="32"/>
        <v>0</v>
      </c>
      <c r="S198" s="167">
        <v>0</v>
      </c>
      <c r="T198" s="168">
        <f t="shared" si="33"/>
        <v>0</v>
      </c>
      <c r="U198" s="30"/>
      <c r="V198" s="30"/>
      <c r="W198" s="30"/>
      <c r="X198" s="30"/>
      <c r="Y198" s="30"/>
      <c r="Z198" s="30"/>
      <c r="AA198" s="30"/>
      <c r="AB198" s="30"/>
      <c r="AC198" s="30"/>
      <c r="AD198" s="30"/>
      <c r="AE198" s="30"/>
      <c r="AR198" s="169" t="s">
        <v>269</v>
      </c>
      <c r="AT198" s="169" t="s">
        <v>198</v>
      </c>
      <c r="AU198" s="169" t="s">
        <v>85</v>
      </c>
      <c r="AY198" s="14" t="s">
        <v>138</v>
      </c>
      <c r="BE198" s="100">
        <f t="shared" si="34"/>
        <v>0</v>
      </c>
      <c r="BF198" s="100">
        <f t="shared" si="35"/>
        <v>0</v>
      </c>
      <c r="BG198" s="100">
        <f t="shared" si="36"/>
        <v>0</v>
      </c>
      <c r="BH198" s="100">
        <f t="shared" si="37"/>
        <v>0</v>
      </c>
      <c r="BI198" s="100">
        <f t="shared" si="38"/>
        <v>0</v>
      </c>
      <c r="BJ198" s="14" t="s">
        <v>85</v>
      </c>
      <c r="BK198" s="100">
        <f t="shared" si="39"/>
        <v>0</v>
      </c>
      <c r="BL198" s="14" t="s">
        <v>207</v>
      </c>
      <c r="BM198" s="169" t="s">
        <v>627</v>
      </c>
    </row>
    <row r="199" spans="1:65" s="2" customFormat="1" ht="14.45" customHeight="1">
      <c r="A199" s="30"/>
      <c r="B199" s="156"/>
      <c r="C199" s="157" t="s">
        <v>391</v>
      </c>
      <c r="D199" s="157" t="s">
        <v>140</v>
      </c>
      <c r="E199" s="158" t="s">
        <v>918</v>
      </c>
      <c r="F199" s="159" t="s">
        <v>919</v>
      </c>
      <c r="G199" s="160" t="s">
        <v>257</v>
      </c>
      <c r="H199" s="161">
        <v>1</v>
      </c>
      <c r="I199" s="162"/>
      <c r="J199" s="163">
        <f t="shared" si="30"/>
        <v>0</v>
      </c>
      <c r="K199" s="164"/>
      <c r="L199" s="31"/>
      <c r="M199" s="165" t="s">
        <v>1</v>
      </c>
      <c r="N199" s="166" t="s">
        <v>39</v>
      </c>
      <c r="O199" s="59"/>
      <c r="P199" s="167">
        <f t="shared" si="31"/>
        <v>0</v>
      </c>
      <c r="Q199" s="167">
        <v>0</v>
      </c>
      <c r="R199" s="167">
        <f t="shared" si="32"/>
        <v>0</v>
      </c>
      <c r="S199" s="167">
        <v>0</v>
      </c>
      <c r="T199" s="168">
        <f t="shared" si="33"/>
        <v>0</v>
      </c>
      <c r="U199" s="30"/>
      <c r="V199" s="30"/>
      <c r="W199" s="30"/>
      <c r="X199" s="30"/>
      <c r="Y199" s="30"/>
      <c r="Z199" s="30"/>
      <c r="AA199" s="30"/>
      <c r="AB199" s="30"/>
      <c r="AC199" s="30"/>
      <c r="AD199" s="30"/>
      <c r="AE199" s="30"/>
      <c r="AR199" s="169" t="s">
        <v>207</v>
      </c>
      <c r="AT199" s="169" t="s">
        <v>140</v>
      </c>
      <c r="AU199" s="169" t="s">
        <v>85</v>
      </c>
      <c r="AY199" s="14" t="s">
        <v>138</v>
      </c>
      <c r="BE199" s="100">
        <f t="shared" si="34"/>
        <v>0</v>
      </c>
      <c r="BF199" s="100">
        <f t="shared" si="35"/>
        <v>0</v>
      </c>
      <c r="BG199" s="100">
        <f t="shared" si="36"/>
        <v>0</v>
      </c>
      <c r="BH199" s="100">
        <f t="shared" si="37"/>
        <v>0</v>
      </c>
      <c r="BI199" s="100">
        <f t="shared" si="38"/>
        <v>0</v>
      </c>
      <c r="BJ199" s="14" t="s">
        <v>85</v>
      </c>
      <c r="BK199" s="100">
        <f t="shared" si="39"/>
        <v>0</v>
      </c>
      <c r="BL199" s="14" t="s">
        <v>207</v>
      </c>
      <c r="BM199" s="169" t="s">
        <v>635</v>
      </c>
    </row>
    <row r="200" spans="1:65" s="2" customFormat="1" ht="30" customHeight="1">
      <c r="A200" s="30"/>
      <c r="B200" s="156"/>
      <c r="C200" s="170" t="s">
        <v>395</v>
      </c>
      <c r="D200" s="170" t="s">
        <v>198</v>
      </c>
      <c r="E200" s="171" t="s">
        <v>920</v>
      </c>
      <c r="F200" s="172" t="s">
        <v>921</v>
      </c>
      <c r="G200" s="173" t="s">
        <v>257</v>
      </c>
      <c r="H200" s="174">
        <v>1</v>
      </c>
      <c r="I200" s="175"/>
      <c r="J200" s="176">
        <f t="shared" si="30"/>
        <v>0</v>
      </c>
      <c r="K200" s="177"/>
      <c r="L200" s="178"/>
      <c r="M200" s="179" t="s">
        <v>1</v>
      </c>
      <c r="N200" s="180" t="s">
        <v>39</v>
      </c>
      <c r="O200" s="59"/>
      <c r="P200" s="167">
        <f t="shared" si="31"/>
        <v>0</v>
      </c>
      <c r="Q200" s="167">
        <v>0</v>
      </c>
      <c r="R200" s="167">
        <f t="shared" si="32"/>
        <v>0</v>
      </c>
      <c r="S200" s="167">
        <v>0</v>
      </c>
      <c r="T200" s="168">
        <f t="shared" si="33"/>
        <v>0</v>
      </c>
      <c r="U200" s="30"/>
      <c r="V200" s="30"/>
      <c r="W200" s="30"/>
      <c r="X200" s="30"/>
      <c r="Y200" s="30"/>
      <c r="Z200" s="30"/>
      <c r="AA200" s="30"/>
      <c r="AB200" s="30"/>
      <c r="AC200" s="30"/>
      <c r="AD200" s="30"/>
      <c r="AE200" s="30"/>
      <c r="AR200" s="169" t="s">
        <v>269</v>
      </c>
      <c r="AT200" s="169" t="s">
        <v>198</v>
      </c>
      <c r="AU200" s="169" t="s">
        <v>85</v>
      </c>
      <c r="AY200" s="14" t="s">
        <v>138</v>
      </c>
      <c r="BE200" s="100">
        <f t="shared" si="34"/>
        <v>0</v>
      </c>
      <c r="BF200" s="100">
        <f t="shared" si="35"/>
        <v>0</v>
      </c>
      <c r="BG200" s="100">
        <f t="shared" si="36"/>
        <v>0</v>
      </c>
      <c r="BH200" s="100">
        <f t="shared" si="37"/>
        <v>0</v>
      </c>
      <c r="BI200" s="100">
        <f t="shared" si="38"/>
        <v>0</v>
      </c>
      <c r="BJ200" s="14" t="s">
        <v>85</v>
      </c>
      <c r="BK200" s="100">
        <f t="shared" si="39"/>
        <v>0</v>
      </c>
      <c r="BL200" s="14" t="s">
        <v>207</v>
      </c>
      <c r="BM200" s="169" t="s">
        <v>643</v>
      </c>
    </row>
    <row r="201" spans="1:65" s="2" customFormat="1" ht="19.899999999999999" customHeight="1">
      <c r="A201" s="30"/>
      <c r="B201" s="156"/>
      <c r="C201" s="170" t="s">
        <v>397</v>
      </c>
      <c r="D201" s="170" t="s">
        <v>198</v>
      </c>
      <c r="E201" s="171" t="s">
        <v>922</v>
      </c>
      <c r="F201" s="172" t="s">
        <v>923</v>
      </c>
      <c r="G201" s="173" t="s">
        <v>257</v>
      </c>
      <c r="H201" s="174">
        <v>1</v>
      </c>
      <c r="I201" s="175"/>
      <c r="J201" s="176">
        <f t="shared" si="30"/>
        <v>0</v>
      </c>
      <c r="K201" s="177"/>
      <c r="L201" s="178"/>
      <c r="M201" s="179" t="s">
        <v>1</v>
      </c>
      <c r="N201" s="180" t="s">
        <v>39</v>
      </c>
      <c r="O201" s="59"/>
      <c r="P201" s="167">
        <f t="shared" si="31"/>
        <v>0</v>
      </c>
      <c r="Q201" s="167">
        <v>0</v>
      </c>
      <c r="R201" s="167">
        <f t="shared" si="32"/>
        <v>0</v>
      </c>
      <c r="S201" s="167">
        <v>0</v>
      </c>
      <c r="T201" s="168">
        <f t="shared" si="33"/>
        <v>0</v>
      </c>
      <c r="U201" s="30"/>
      <c r="V201" s="30"/>
      <c r="W201" s="30"/>
      <c r="X201" s="30"/>
      <c r="Y201" s="30"/>
      <c r="Z201" s="30"/>
      <c r="AA201" s="30"/>
      <c r="AB201" s="30"/>
      <c r="AC201" s="30"/>
      <c r="AD201" s="30"/>
      <c r="AE201" s="30"/>
      <c r="AR201" s="169" t="s">
        <v>269</v>
      </c>
      <c r="AT201" s="169" t="s">
        <v>198</v>
      </c>
      <c r="AU201" s="169" t="s">
        <v>85</v>
      </c>
      <c r="AY201" s="14" t="s">
        <v>138</v>
      </c>
      <c r="BE201" s="100">
        <f t="shared" si="34"/>
        <v>0</v>
      </c>
      <c r="BF201" s="100">
        <f t="shared" si="35"/>
        <v>0</v>
      </c>
      <c r="BG201" s="100">
        <f t="shared" si="36"/>
        <v>0</v>
      </c>
      <c r="BH201" s="100">
        <f t="shared" si="37"/>
        <v>0</v>
      </c>
      <c r="BI201" s="100">
        <f t="shared" si="38"/>
        <v>0</v>
      </c>
      <c r="BJ201" s="14" t="s">
        <v>85</v>
      </c>
      <c r="BK201" s="100">
        <f t="shared" si="39"/>
        <v>0</v>
      </c>
      <c r="BL201" s="14" t="s">
        <v>207</v>
      </c>
      <c r="BM201" s="169" t="s">
        <v>653</v>
      </c>
    </row>
    <row r="202" spans="1:65" s="2" customFormat="1" ht="22.15" customHeight="1">
      <c r="A202" s="30"/>
      <c r="B202" s="156"/>
      <c r="C202" s="157" t="s">
        <v>401</v>
      </c>
      <c r="D202" s="157" t="s">
        <v>140</v>
      </c>
      <c r="E202" s="158" t="s">
        <v>924</v>
      </c>
      <c r="F202" s="159" t="s">
        <v>925</v>
      </c>
      <c r="G202" s="160" t="s">
        <v>257</v>
      </c>
      <c r="H202" s="161">
        <v>4</v>
      </c>
      <c r="I202" s="162"/>
      <c r="J202" s="163">
        <f t="shared" si="30"/>
        <v>0</v>
      </c>
      <c r="K202" s="164"/>
      <c r="L202" s="31"/>
      <c r="M202" s="165" t="s">
        <v>1</v>
      </c>
      <c r="N202" s="166" t="s">
        <v>39</v>
      </c>
      <c r="O202" s="59"/>
      <c r="P202" s="167">
        <f t="shared" si="31"/>
        <v>0</v>
      </c>
      <c r="Q202" s="167">
        <v>0</v>
      </c>
      <c r="R202" s="167">
        <f t="shared" si="32"/>
        <v>0</v>
      </c>
      <c r="S202" s="167">
        <v>0</v>
      </c>
      <c r="T202" s="168">
        <f t="shared" si="33"/>
        <v>0</v>
      </c>
      <c r="U202" s="30"/>
      <c r="V202" s="30"/>
      <c r="W202" s="30"/>
      <c r="X202" s="30"/>
      <c r="Y202" s="30"/>
      <c r="Z202" s="30"/>
      <c r="AA202" s="30"/>
      <c r="AB202" s="30"/>
      <c r="AC202" s="30"/>
      <c r="AD202" s="30"/>
      <c r="AE202" s="30"/>
      <c r="AR202" s="169" t="s">
        <v>207</v>
      </c>
      <c r="AT202" s="169" t="s">
        <v>140</v>
      </c>
      <c r="AU202" s="169" t="s">
        <v>85</v>
      </c>
      <c r="AY202" s="14" t="s">
        <v>138</v>
      </c>
      <c r="BE202" s="100">
        <f t="shared" si="34"/>
        <v>0</v>
      </c>
      <c r="BF202" s="100">
        <f t="shared" si="35"/>
        <v>0</v>
      </c>
      <c r="BG202" s="100">
        <f t="shared" si="36"/>
        <v>0</v>
      </c>
      <c r="BH202" s="100">
        <f t="shared" si="37"/>
        <v>0</v>
      </c>
      <c r="BI202" s="100">
        <f t="shared" si="38"/>
        <v>0</v>
      </c>
      <c r="BJ202" s="14" t="s">
        <v>85</v>
      </c>
      <c r="BK202" s="100">
        <f t="shared" si="39"/>
        <v>0</v>
      </c>
      <c r="BL202" s="14" t="s">
        <v>207</v>
      </c>
      <c r="BM202" s="169" t="s">
        <v>660</v>
      </c>
    </row>
    <row r="203" spans="1:65" s="2" customFormat="1" ht="19.899999999999999" customHeight="1">
      <c r="A203" s="30"/>
      <c r="B203" s="156"/>
      <c r="C203" s="157" t="s">
        <v>403</v>
      </c>
      <c r="D203" s="157" t="s">
        <v>140</v>
      </c>
      <c r="E203" s="158" t="s">
        <v>926</v>
      </c>
      <c r="F203" s="159" t="s">
        <v>927</v>
      </c>
      <c r="G203" s="160" t="s">
        <v>353</v>
      </c>
      <c r="H203" s="181"/>
      <c r="I203" s="162"/>
      <c r="J203" s="163">
        <f t="shared" si="30"/>
        <v>0</v>
      </c>
      <c r="K203" s="164"/>
      <c r="L203" s="31"/>
      <c r="M203" s="165" t="s">
        <v>1</v>
      </c>
      <c r="N203" s="166" t="s">
        <v>39</v>
      </c>
      <c r="O203" s="59"/>
      <c r="P203" s="167">
        <f t="shared" si="31"/>
        <v>0</v>
      </c>
      <c r="Q203" s="167">
        <v>0</v>
      </c>
      <c r="R203" s="167">
        <f t="shared" si="32"/>
        <v>0</v>
      </c>
      <c r="S203" s="167">
        <v>0</v>
      </c>
      <c r="T203" s="168">
        <f t="shared" si="33"/>
        <v>0</v>
      </c>
      <c r="U203" s="30"/>
      <c r="V203" s="30"/>
      <c r="W203" s="30"/>
      <c r="X203" s="30"/>
      <c r="Y203" s="30"/>
      <c r="Z203" s="30"/>
      <c r="AA203" s="30"/>
      <c r="AB203" s="30"/>
      <c r="AC203" s="30"/>
      <c r="AD203" s="30"/>
      <c r="AE203" s="30"/>
      <c r="AR203" s="169" t="s">
        <v>207</v>
      </c>
      <c r="AT203" s="169" t="s">
        <v>140</v>
      </c>
      <c r="AU203" s="169" t="s">
        <v>85</v>
      </c>
      <c r="AY203" s="14" t="s">
        <v>138</v>
      </c>
      <c r="BE203" s="100">
        <f t="shared" si="34"/>
        <v>0</v>
      </c>
      <c r="BF203" s="100">
        <f t="shared" si="35"/>
        <v>0</v>
      </c>
      <c r="BG203" s="100">
        <f t="shared" si="36"/>
        <v>0</v>
      </c>
      <c r="BH203" s="100">
        <f t="shared" si="37"/>
        <v>0</v>
      </c>
      <c r="BI203" s="100">
        <f t="shared" si="38"/>
        <v>0</v>
      </c>
      <c r="BJ203" s="14" t="s">
        <v>85</v>
      </c>
      <c r="BK203" s="100">
        <f t="shared" si="39"/>
        <v>0</v>
      </c>
      <c r="BL203" s="14" t="s">
        <v>207</v>
      </c>
      <c r="BM203" s="169" t="s">
        <v>668</v>
      </c>
    </row>
    <row r="204" spans="1:65" s="12" customFormat="1" ht="22.9" customHeight="1">
      <c r="B204" s="143"/>
      <c r="D204" s="144" t="s">
        <v>72</v>
      </c>
      <c r="E204" s="154" t="s">
        <v>928</v>
      </c>
      <c r="F204" s="154" t="s">
        <v>929</v>
      </c>
      <c r="I204" s="146"/>
      <c r="J204" s="155">
        <f>BK204</f>
        <v>0</v>
      </c>
      <c r="L204" s="143"/>
      <c r="M204" s="148"/>
      <c r="N204" s="149"/>
      <c r="O204" s="149"/>
      <c r="P204" s="150">
        <f>SUM(P205:P217)</f>
        <v>0</v>
      </c>
      <c r="Q204" s="149"/>
      <c r="R204" s="150">
        <f>SUM(R205:R217)</f>
        <v>0</v>
      </c>
      <c r="S204" s="149"/>
      <c r="T204" s="151">
        <f>SUM(T205:T217)</f>
        <v>0</v>
      </c>
      <c r="AR204" s="144" t="s">
        <v>85</v>
      </c>
      <c r="AT204" s="152" t="s">
        <v>72</v>
      </c>
      <c r="AU204" s="152" t="s">
        <v>80</v>
      </c>
      <c r="AY204" s="144" t="s">
        <v>138</v>
      </c>
      <c r="BK204" s="153">
        <f>SUM(BK205:BK217)</f>
        <v>0</v>
      </c>
    </row>
    <row r="205" spans="1:65" s="2" customFormat="1" ht="22.15" customHeight="1">
      <c r="A205" s="30"/>
      <c r="B205" s="156"/>
      <c r="C205" s="157" t="s">
        <v>407</v>
      </c>
      <c r="D205" s="157" t="s">
        <v>140</v>
      </c>
      <c r="E205" s="158" t="s">
        <v>930</v>
      </c>
      <c r="F205" s="159" t="s">
        <v>931</v>
      </c>
      <c r="G205" s="160" t="s">
        <v>257</v>
      </c>
      <c r="H205" s="161">
        <v>13</v>
      </c>
      <c r="I205" s="162"/>
      <c r="J205" s="163">
        <f t="shared" ref="J205:J217" si="40">ROUND(I205*H205,2)</f>
        <v>0</v>
      </c>
      <c r="K205" s="164"/>
      <c r="L205" s="31"/>
      <c r="M205" s="165" t="s">
        <v>1</v>
      </c>
      <c r="N205" s="166" t="s">
        <v>39</v>
      </c>
      <c r="O205" s="59"/>
      <c r="P205" s="167">
        <f t="shared" ref="P205:P217" si="41">O205*H205</f>
        <v>0</v>
      </c>
      <c r="Q205" s="167">
        <v>0</v>
      </c>
      <c r="R205" s="167">
        <f t="shared" ref="R205:R217" si="42">Q205*H205</f>
        <v>0</v>
      </c>
      <c r="S205" s="167">
        <v>0</v>
      </c>
      <c r="T205" s="168">
        <f t="shared" ref="T205:T217" si="43">S205*H205</f>
        <v>0</v>
      </c>
      <c r="U205" s="30"/>
      <c r="V205" s="30"/>
      <c r="W205" s="30"/>
      <c r="X205" s="30"/>
      <c r="Y205" s="30"/>
      <c r="Z205" s="30"/>
      <c r="AA205" s="30"/>
      <c r="AB205" s="30"/>
      <c r="AC205" s="30"/>
      <c r="AD205" s="30"/>
      <c r="AE205" s="30"/>
      <c r="AR205" s="169" t="s">
        <v>207</v>
      </c>
      <c r="AT205" s="169" t="s">
        <v>140</v>
      </c>
      <c r="AU205" s="169" t="s">
        <v>85</v>
      </c>
      <c r="AY205" s="14" t="s">
        <v>138</v>
      </c>
      <c r="BE205" s="100">
        <f t="shared" ref="BE205:BE217" si="44">IF(N205="základná",J205,0)</f>
        <v>0</v>
      </c>
      <c r="BF205" s="100">
        <f t="shared" ref="BF205:BF217" si="45">IF(N205="znížená",J205,0)</f>
        <v>0</v>
      </c>
      <c r="BG205" s="100">
        <f t="shared" ref="BG205:BG217" si="46">IF(N205="zákl. prenesená",J205,0)</f>
        <v>0</v>
      </c>
      <c r="BH205" s="100">
        <f t="shared" ref="BH205:BH217" si="47">IF(N205="zníž. prenesená",J205,0)</f>
        <v>0</v>
      </c>
      <c r="BI205" s="100">
        <f t="shared" ref="BI205:BI217" si="48">IF(N205="nulová",J205,0)</f>
        <v>0</v>
      </c>
      <c r="BJ205" s="14" t="s">
        <v>85</v>
      </c>
      <c r="BK205" s="100">
        <f t="shared" ref="BK205:BK217" si="49">ROUND(I205*H205,2)</f>
        <v>0</v>
      </c>
      <c r="BL205" s="14" t="s">
        <v>207</v>
      </c>
      <c r="BM205" s="169" t="s">
        <v>680</v>
      </c>
    </row>
    <row r="206" spans="1:65" s="2" customFormat="1" ht="22.15" customHeight="1">
      <c r="A206" s="30"/>
      <c r="B206" s="156"/>
      <c r="C206" s="157" t="s">
        <v>411</v>
      </c>
      <c r="D206" s="157" t="s">
        <v>140</v>
      </c>
      <c r="E206" s="158" t="s">
        <v>932</v>
      </c>
      <c r="F206" s="159" t="s">
        <v>933</v>
      </c>
      <c r="G206" s="160" t="s">
        <v>257</v>
      </c>
      <c r="H206" s="161">
        <v>3</v>
      </c>
      <c r="I206" s="162"/>
      <c r="J206" s="163">
        <f t="shared" si="40"/>
        <v>0</v>
      </c>
      <c r="K206" s="164"/>
      <c r="L206" s="31"/>
      <c r="M206" s="165" t="s">
        <v>1</v>
      </c>
      <c r="N206" s="166" t="s">
        <v>39</v>
      </c>
      <c r="O206" s="59"/>
      <c r="P206" s="167">
        <f t="shared" si="41"/>
        <v>0</v>
      </c>
      <c r="Q206" s="167">
        <v>0</v>
      </c>
      <c r="R206" s="167">
        <f t="shared" si="42"/>
        <v>0</v>
      </c>
      <c r="S206" s="167">
        <v>0</v>
      </c>
      <c r="T206" s="168">
        <f t="shared" si="43"/>
        <v>0</v>
      </c>
      <c r="U206" s="30"/>
      <c r="V206" s="30"/>
      <c r="W206" s="30"/>
      <c r="X206" s="30"/>
      <c r="Y206" s="30"/>
      <c r="Z206" s="30"/>
      <c r="AA206" s="30"/>
      <c r="AB206" s="30"/>
      <c r="AC206" s="30"/>
      <c r="AD206" s="30"/>
      <c r="AE206" s="30"/>
      <c r="AR206" s="169" t="s">
        <v>207</v>
      </c>
      <c r="AT206" s="169" t="s">
        <v>140</v>
      </c>
      <c r="AU206" s="169" t="s">
        <v>85</v>
      </c>
      <c r="AY206" s="14" t="s">
        <v>138</v>
      </c>
      <c r="BE206" s="100">
        <f t="shared" si="44"/>
        <v>0</v>
      </c>
      <c r="BF206" s="100">
        <f t="shared" si="45"/>
        <v>0</v>
      </c>
      <c r="BG206" s="100">
        <f t="shared" si="46"/>
        <v>0</v>
      </c>
      <c r="BH206" s="100">
        <f t="shared" si="47"/>
        <v>0</v>
      </c>
      <c r="BI206" s="100">
        <f t="shared" si="48"/>
        <v>0</v>
      </c>
      <c r="BJ206" s="14" t="s">
        <v>85</v>
      </c>
      <c r="BK206" s="100">
        <f t="shared" si="49"/>
        <v>0</v>
      </c>
      <c r="BL206" s="14" t="s">
        <v>207</v>
      </c>
      <c r="BM206" s="169" t="s">
        <v>688</v>
      </c>
    </row>
    <row r="207" spans="1:65" s="2" customFormat="1" ht="30" customHeight="1">
      <c r="A207" s="30"/>
      <c r="B207" s="156"/>
      <c r="C207" s="170" t="s">
        <v>415</v>
      </c>
      <c r="D207" s="170" t="s">
        <v>198</v>
      </c>
      <c r="E207" s="171" t="s">
        <v>934</v>
      </c>
      <c r="F207" s="172" t="s">
        <v>1051</v>
      </c>
      <c r="G207" s="173" t="s">
        <v>257</v>
      </c>
      <c r="H207" s="174">
        <v>1</v>
      </c>
      <c r="I207" s="175"/>
      <c r="J207" s="176">
        <f t="shared" si="40"/>
        <v>0</v>
      </c>
      <c r="K207" s="177"/>
      <c r="L207" s="178"/>
      <c r="M207" s="179" t="s">
        <v>1</v>
      </c>
      <c r="N207" s="180" t="s">
        <v>39</v>
      </c>
      <c r="O207" s="59"/>
      <c r="P207" s="167">
        <f t="shared" si="41"/>
        <v>0</v>
      </c>
      <c r="Q207" s="167">
        <v>0</v>
      </c>
      <c r="R207" s="167">
        <f t="shared" si="42"/>
        <v>0</v>
      </c>
      <c r="S207" s="167">
        <v>0</v>
      </c>
      <c r="T207" s="168">
        <f t="shared" si="43"/>
        <v>0</v>
      </c>
      <c r="U207" s="30"/>
      <c r="V207" s="30"/>
      <c r="W207" s="30"/>
      <c r="X207" s="30"/>
      <c r="Y207" s="30"/>
      <c r="Z207" s="30"/>
      <c r="AA207" s="30"/>
      <c r="AB207" s="30"/>
      <c r="AC207" s="30"/>
      <c r="AD207" s="30"/>
      <c r="AE207" s="30"/>
      <c r="AR207" s="169" t="s">
        <v>269</v>
      </c>
      <c r="AT207" s="169" t="s">
        <v>198</v>
      </c>
      <c r="AU207" s="169" t="s">
        <v>85</v>
      </c>
      <c r="AY207" s="14" t="s">
        <v>138</v>
      </c>
      <c r="BE207" s="100">
        <f t="shared" si="44"/>
        <v>0</v>
      </c>
      <c r="BF207" s="100">
        <f t="shared" si="45"/>
        <v>0</v>
      </c>
      <c r="BG207" s="100">
        <f t="shared" si="46"/>
        <v>0</v>
      </c>
      <c r="BH207" s="100">
        <f t="shared" si="47"/>
        <v>0</v>
      </c>
      <c r="BI207" s="100">
        <f t="shared" si="48"/>
        <v>0</v>
      </c>
      <c r="BJ207" s="14" t="s">
        <v>85</v>
      </c>
      <c r="BK207" s="100">
        <f t="shared" si="49"/>
        <v>0</v>
      </c>
      <c r="BL207" s="14" t="s">
        <v>207</v>
      </c>
      <c r="BM207" s="169" t="s">
        <v>935</v>
      </c>
    </row>
    <row r="208" spans="1:65" s="2" customFormat="1" ht="30" customHeight="1">
      <c r="A208" s="30"/>
      <c r="B208" s="156"/>
      <c r="C208" s="170" t="s">
        <v>417</v>
      </c>
      <c r="D208" s="170" t="s">
        <v>198</v>
      </c>
      <c r="E208" s="171" t="s">
        <v>936</v>
      </c>
      <c r="F208" s="172" t="s">
        <v>1052</v>
      </c>
      <c r="G208" s="173" t="s">
        <v>257</v>
      </c>
      <c r="H208" s="174">
        <v>1</v>
      </c>
      <c r="I208" s="175"/>
      <c r="J208" s="176">
        <f t="shared" si="40"/>
        <v>0</v>
      </c>
      <c r="K208" s="177"/>
      <c r="L208" s="178"/>
      <c r="M208" s="179" t="s">
        <v>1</v>
      </c>
      <c r="N208" s="180" t="s">
        <v>39</v>
      </c>
      <c r="O208" s="59"/>
      <c r="P208" s="167">
        <f t="shared" si="41"/>
        <v>0</v>
      </c>
      <c r="Q208" s="167">
        <v>0</v>
      </c>
      <c r="R208" s="167">
        <f t="shared" si="42"/>
        <v>0</v>
      </c>
      <c r="S208" s="167">
        <v>0</v>
      </c>
      <c r="T208" s="168">
        <f t="shared" si="43"/>
        <v>0</v>
      </c>
      <c r="U208" s="30"/>
      <c r="V208" s="30"/>
      <c r="W208" s="30"/>
      <c r="X208" s="30"/>
      <c r="Y208" s="30"/>
      <c r="Z208" s="30"/>
      <c r="AA208" s="30"/>
      <c r="AB208" s="30"/>
      <c r="AC208" s="30"/>
      <c r="AD208" s="30"/>
      <c r="AE208" s="30"/>
      <c r="AR208" s="169" t="s">
        <v>269</v>
      </c>
      <c r="AT208" s="169" t="s">
        <v>198</v>
      </c>
      <c r="AU208" s="169" t="s">
        <v>85</v>
      </c>
      <c r="AY208" s="14" t="s">
        <v>138</v>
      </c>
      <c r="BE208" s="100">
        <f t="shared" si="44"/>
        <v>0</v>
      </c>
      <c r="BF208" s="100">
        <f t="shared" si="45"/>
        <v>0</v>
      </c>
      <c r="BG208" s="100">
        <f t="shared" si="46"/>
        <v>0</v>
      </c>
      <c r="BH208" s="100">
        <f t="shared" si="47"/>
        <v>0</v>
      </c>
      <c r="BI208" s="100">
        <f t="shared" si="48"/>
        <v>0</v>
      </c>
      <c r="BJ208" s="14" t="s">
        <v>85</v>
      </c>
      <c r="BK208" s="100">
        <f t="shared" si="49"/>
        <v>0</v>
      </c>
      <c r="BL208" s="14" t="s">
        <v>207</v>
      </c>
      <c r="BM208" s="169" t="s">
        <v>937</v>
      </c>
    </row>
    <row r="209" spans="1:65" s="2" customFormat="1" ht="30" customHeight="1">
      <c r="A209" s="30"/>
      <c r="B209" s="156"/>
      <c r="C209" s="170" t="s">
        <v>421</v>
      </c>
      <c r="D209" s="170" t="s">
        <v>198</v>
      </c>
      <c r="E209" s="171" t="s">
        <v>938</v>
      </c>
      <c r="F209" s="172" t="s">
        <v>1053</v>
      </c>
      <c r="G209" s="173" t="s">
        <v>257</v>
      </c>
      <c r="H209" s="174">
        <v>1</v>
      </c>
      <c r="I209" s="175"/>
      <c r="J209" s="176">
        <f t="shared" si="40"/>
        <v>0</v>
      </c>
      <c r="K209" s="177"/>
      <c r="L209" s="178"/>
      <c r="M209" s="179" t="s">
        <v>1</v>
      </c>
      <c r="N209" s="180" t="s">
        <v>39</v>
      </c>
      <c r="O209" s="59"/>
      <c r="P209" s="167">
        <f t="shared" si="41"/>
        <v>0</v>
      </c>
      <c r="Q209" s="167">
        <v>0</v>
      </c>
      <c r="R209" s="167">
        <f t="shared" si="42"/>
        <v>0</v>
      </c>
      <c r="S209" s="167">
        <v>0</v>
      </c>
      <c r="T209" s="168">
        <f t="shared" si="43"/>
        <v>0</v>
      </c>
      <c r="U209" s="30"/>
      <c r="V209" s="30"/>
      <c r="W209" s="30"/>
      <c r="X209" s="30"/>
      <c r="Y209" s="30"/>
      <c r="Z209" s="30"/>
      <c r="AA209" s="30"/>
      <c r="AB209" s="30"/>
      <c r="AC209" s="30"/>
      <c r="AD209" s="30"/>
      <c r="AE209" s="30"/>
      <c r="AR209" s="169" t="s">
        <v>269</v>
      </c>
      <c r="AT209" s="169" t="s">
        <v>198</v>
      </c>
      <c r="AU209" s="169" t="s">
        <v>85</v>
      </c>
      <c r="AY209" s="14" t="s">
        <v>138</v>
      </c>
      <c r="BE209" s="100">
        <f t="shared" si="44"/>
        <v>0</v>
      </c>
      <c r="BF209" s="100">
        <f t="shared" si="45"/>
        <v>0</v>
      </c>
      <c r="BG209" s="100">
        <f t="shared" si="46"/>
        <v>0</v>
      </c>
      <c r="BH209" s="100">
        <f t="shared" si="47"/>
        <v>0</v>
      </c>
      <c r="BI209" s="100">
        <f t="shared" si="48"/>
        <v>0</v>
      </c>
      <c r="BJ209" s="14" t="s">
        <v>85</v>
      </c>
      <c r="BK209" s="100">
        <f t="shared" si="49"/>
        <v>0</v>
      </c>
      <c r="BL209" s="14" t="s">
        <v>207</v>
      </c>
      <c r="BM209" s="169" t="s">
        <v>939</v>
      </c>
    </row>
    <row r="210" spans="1:65" s="2" customFormat="1" ht="22.15" customHeight="1">
      <c r="A210" s="30"/>
      <c r="B210" s="156"/>
      <c r="C210" s="157" t="s">
        <v>425</v>
      </c>
      <c r="D210" s="157" t="s">
        <v>140</v>
      </c>
      <c r="E210" s="158" t="s">
        <v>940</v>
      </c>
      <c r="F210" s="159" t="s">
        <v>941</v>
      </c>
      <c r="G210" s="160" t="s">
        <v>257</v>
      </c>
      <c r="H210" s="161">
        <v>3</v>
      </c>
      <c r="I210" s="162"/>
      <c r="J210" s="163">
        <f t="shared" si="40"/>
        <v>0</v>
      </c>
      <c r="K210" s="164"/>
      <c r="L210" s="31"/>
      <c r="M210" s="165" t="s">
        <v>1</v>
      </c>
      <c r="N210" s="166" t="s">
        <v>39</v>
      </c>
      <c r="O210" s="59"/>
      <c r="P210" s="167">
        <f t="shared" si="41"/>
        <v>0</v>
      </c>
      <c r="Q210" s="167">
        <v>0</v>
      </c>
      <c r="R210" s="167">
        <f t="shared" si="42"/>
        <v>0</v>
      </c>
      <c r="S210" s="167">
        <v>0</v>
      </c>
      <c r="T210" s="168">
        <f t="shared" si="43"/>
        <v>0</v>
      </c>
      <c r="U210" s="30"/>
      <c r="V210" s="30"/>
      <c r="W210" s="30"/>
      <c r="X210" s="30"/>
      <c r="Y210" s="30"/>
      <c r="Z210" s="30"/>
      <c r="AA210" s="30"/>
      <c r="AB210" s="30"/>
      <c r="AC210" s="30"/>
      <c r="AD210" s="30"/>
      <c r="AE210" s="30"/>
      <c r="AR210" s="169" t="s">
        <v>207</v>
      </c>
      <c r="AT210" s="169" t="s">
        <v>140</v>
      </c>
      <c r="AU210" s="169" t="s">
        <v>85</v>
      </c>
      <c r="AY210" s="14" t="s">
        <v>138</v>
      </c>
      <c r="BE210" s="100">
        <f t="shared" si="44"/>
        <v>0</v>
      </c>
      <c r="BF210" s="100">
        <f t="shared" si="45"/>
        <v>0</v>
      </c>
      <c r="BG210" s="100">
        <f t="shared" si="46"/>
        <v>0</v>
      </c>
      <c r="BH210" s="100">
        <f t="shared" si="47"/>
        <v>0</v>
      </c>
      <c r="BI210" s="100">
        <f t="shared" si="48"/>
        <v>0</v>
      </c>
      <c r="BJ210" s="14" t="s">
        <v>85</v>
      </c>
      <c r="BK210" s="100">
        <f t="shared" si="49"/>
        <v>0</v>
      </c>
      <c r="BL210" s="14" t="s">
        <v>207</v>
      </c>
      <c r="BM210" s="169" t="s">
        <v>942</v>
      </c>
    </row>
    <row r="211" spans="1:65" s="2" customFormat="1" ht="30" customHeight="1">
      <c r="A211" s="30"/>
      <c r="B211" s="156"/>
      <c r="C211" s="170" t="s">
        <v>429</v>
      </c>
      <c r="D211" s="170" t="s">
        <v>198</v>
      </c>
      <c r="E211" s="171" t="s">
        <v>943</v>
      </c>
      <c r="F211" s="172" t="s">
        <v>1054</v>
      </c>
      <c r="G211" s="173" t="s">
        <v>257</v>
      </c>
      <c r="H211" s="174">
        <v>2</v>
      </c>
      <c r="I211" s="175"/>
      <c r="J211" s="176">
        <f t="shared" si="40"/>
        <v>0</v>
      </c>
      <c r="K211" s="177"/>
      <c r="L211" s="178"/>
      <c r="M211" s="179" t="s">
        <v>1</v>
      </c>
      <c r="N211" s="180" t="s">
        <v>39</v>
      </c>
      <c r="O211" s="59"/>
      <c r="P211" s="167">
        <f t="shared" si="41"/>
        <v>0</v>
      </c>
      <c r="Q211" s="167">
        <v>0</v>
      </c>
      <c r="R211" s="167">
        <f t="shared" si="42"/>
        <v>0</v>
      </c>
      <c r="S211" s="167">
        <v>0</v>
      </c>
      <c r="T211" s="168">
        <f t="shared" si="43"/>
        <v>0</v>
      </c>
      <c r="U211" s="30"/>
      <c r="V211" s="30"/>
      <c r="W211" s="30"/>
      <c r="X211" s="30"/>
      <c r="Y211" s="30"/>
      <c r="Z211" s="30"/>
      <c r="AA211" s="30"/>
      <c r="AB211" s="30"/>
      <c r="AC211" s="30"/>
      <c r="AD211" s="30"/>
      <c r="AE211" s="30"/>
      <c r="AR211" s="169" t="s">
        <v>269</v>
      </c>
      <c r="AT211" s="169" t="s">
        <v>198</v>
      </c>
      <c r="AU211" s="169" t="s">
        <v>85</v>
      </c>
      <c r="AY211" s="14" t="s">
        <v>138</v>
      </c>
      <c r="BE211" s="100">
        <f t="shared" si="44"/>
        <v>0</v>
      </c>
      <c r="BF211" s="100">
        <f t="shared" si="45"/>
        <v>0</v>
      </c>
      <c r="BG211" s="100">
        <f t="shared" si="46"/>
        <v>0</v>
      </c>
      <c r="BH211" s="100">
        <f t="shared" si="47"/>
        <v>0</v>
      </c>
      <c r="BI211" s="100">
        <f t="shared" si="48"/>
        <v>0</v>
      </c>
      <c r="BJ211" s="14" t="s">
        <v>85</v>
      </c>
      <c r="BK211" s="100">
        <f t="shared" si="49"/>
        <v>0</v>
      </c>
      <c r="BL211" s="14" t="s">
        <v>207</v>
      </c>
      <c r="BM211" s="169" t="s">
        <v>944</v>
      </c>
    </row>
    <row r="212" spans="1:65" s="2" customFormat="1" ht="30" customHeight="1">
      <c r="A212" s="30"/>
      <c r="B212" s="156"/>
      <c r="C212" s="170" t="s">
        <v>431</v>
      </c>
      <c r="D212" s="170" t="s">
        <v>198</v>
      </c>
      <c r="E212" s="171" t="s">
        <v>945</v>
      </c>
      <c r="F212" s="172" t="s">
        <v>1055</v>
      </c>
      <c r="G212" s="173" t="s">
        <v>257</v>
      </c>
      <c r="H212" s="174">
        <v>1</v>
      </c>
      <c r="I212" s="175"/>
      <c r="J212" s="176">
        <f t="shared" si="40"/>
        <v>0</v>
      </c>
      <c r="K212" s="177"/>
      <c r="L212" s="178"/>
      <c r="M212" s="179" t="s">
        <v>1</v>
      </c>
      <c r="N212" s="180" t="s">
        <v>39</v>
      </c>
      <c r="O212" s="59"/>
      <c r="P212" s="167">
        <f t="shared" si="41"/>
        <v>0</v>
      </c>
      <c r="Q212" s="167">
        <v>0</v>
      </c>
      <c r="R212" s="167">
        <f t="shared" si="42"/>
        <v>0</v>
      </c>
      <c r="S212" s="167">
        <v>0</v>
      </c>
      <c r="T212" s="168">
        <f t="shared" si="43"/>
        <v>0</v>
      </c>
      <c r="U212" s="30"/>
      <c r="V212" s="30"/>
      <c r="W212" s="30"/>
      <c r="X212" s="30"/>
      <c r="Y212" s="30"/>
      <c r="Z212" s="30"/>
      <c r="AA212" s="30"/>
      <c r="AB212" s="30"/>
      <c r="AC212" s="30"/>
      <c r="AD212" s="30"/>
      <c r="AE212" s="30"/>
      <c r="AR212" s="169" t="s">
        <v>269</v>
      </c>
      <c r="AT212" s="169" t="s">
        <v>198</v>
      </c>
      <c r="AU212" s="169" t="s">
        <v>85</v>
      </c>
      <c r="AY212" s="14" t="s">
        <v>138</v>
      </c>
      <c r="BE212" s="100">
        <f t="shared" si="44"/>
        <v>0</v>
      </c>
      <c r="BF212" s="100">
        <f t="shared" si="45"/>
        <v>0</v>
      </c>
      <c r="BG212" s="100">
        <f t="shared" si="46"/>
        <v>0</v>
      </c>
      <c r="BH212" s="100">
        <f t="shared" si="47"/>
        <v>0</v>
      </c>
      <c r="BI212" s="100">
        <f t="shared" si="48"/>
        <v>0</v>
      </c>
      <c r="BJ212" s="14" t="s">
        <v>85</v>
      </c>
      <c r="BK212" s="100">
        <f t="shared" si="49"/>
        <v>0</v>
      </c>
      <c r="BL212" s="14" t="s">
        <v>207</v>
      </c>
      <c r="BM212" s="169" t="s">
        <v>946</v>
      </c>
    </row>
    <row r="213" spans="1:65" s="2" customFormat="1" ht="30" customHeight="1">
      <c r="A213" s="30"/>
      <c r="B213" s="156"/>
      <c r="C213" s="157" t="s">
        <v>435</v>
      </c>
      <c r="D213" s="157" t="s">
        <v>140</v>
      </c>
      <c r="E213" s="158" t="s">
        <v>947</v>
      </c>
      <c r="F213" s="159" t="s">
        <v>948</v>
      </c>
      <c r="G213" s="160" t="s">
        <v>257</v>
      </c>
      <c r="H213" s="161">
        <v>7</v>
      </c>
      <c r="I213" s="162"/>
      <c r="J213" s="163">
        <f t="shared" si="40"/>
        <v>0</v>
      </c>
      <c r="K213" s="164"/>
      <c r="L213" s="31"/>
      <c r="M213" s="165" t="s">
        <v>1</v>
      </c>
      <c r="N213" s="166" t="s">
        <v>39</v>
      </c>
      <c r="O213" s="59"/>
      <c r="P213" s="167">
        <f t="shared" si="41"/>
        <v>0</v>
      </c>
      <c r="Q213" s="167">
        <v>0</v>
      </c>
      <c r="R213" s="167">
        <f t="shared" si="42"/>
        <v>0</v>
      </c>
      <c r="S213" s="167">
        <v>0</v>
      </c>
      <c r="T213" s="168">
        <f t="shared" si="43"/>
        <v>0</v>
      </c>
      <c r="U213" s="30"/>
      <c r="V213" s="30"/>
      <c r="W213" s="30"/>
      <c r="X213" s="30"/>
      <c r="Y213" s="30"/>
      <c r="Z213" s="30"/>
      <c r="AA213" s="30"/>
      <c r="AB213" s="30"/>
      <c r="AC213" s="30"/>
      <c r="AD213" s="30"/>
      <c r="AE213" s="30"/>
      <c r="AR213" s="169" t="s">
        <v>207</v>
      </c>
      <c r="AT213" s="169" t="s">
        <v>140</v>
      </c>
      <c r="AU213" s="169" t="s">
        <v>85</v>
      </c>
      <c r="AY213" s="14" t="s">
        <v>138</v>
      </c>
      <c r="BE213" s="100">
        <f t="shared" si="44"/>
        <v>0</v>
      </c>
      <c r="BF213" s="100">
        <f t="shared" si="45"/>
        <v>0</v>
      </c>
      <c r="BG213" s="100">
        <f t="shared" si="46"/>
        <v>0</v>
      </c>
      <c r="BH213" s="100">
        <f t="shared" si="47"/>
        <v>0</v>
      </c>
      <c r="BI213" s="100">
        <f t="shared" si="48"/>
        <v>0</v>
      </c>
      <c r="BJ213" s="14" t="s">
        <v>85</v>
      </c>
      <c r="BK213" s="100">
        <f t="shared" si="49"/>
        <v>0</v>
      </c>
      <c r="BL213" s="14" t="s">
        <v>207</v>
      </c>
      <c r="BM213" s="169" t="s">
        <v>949</v>
      </c>
    </row>
    <row r="214" spans="1:65" s="2" customFormat="1" ht="30" customHeight="1">
      <c r="A214" s="30"/>
      <c r="B214" s="156"/>
      <c r="C214" s="170" t="s">
        <v>439</v>
      </c>
      <c r="D214" s="170" t="s">
        <v>198</v>
      </c>
      <c r="E214" s="171" t="s">
        <v>950</v>
      </c>
      <c r="F214" s="172" t="s">
        <v>1056</v>
      </c>
      <c r="G214" s="173" t="s">
        <v>257</v>
      </c>
      <c r="H214" s="174">
        <v>4</v>
      </c>
      <c r="I214" s="175"/>
      <c r="J214" s="176">
        <f t="shared" si="40"/>
        <v>0</v>
      </c>
      <c r="K214" s="177"/>
      <c r="L214" s="178"/>
      <c r="M214" s="179" t="s">
        <v>1</v>
      </c>
      <c r="N214" s="180" t="s">
        <v>39</v>
      </c>
      <c r="O214" s="59"/>
      <c r="P214" s="167">
        <f t="shared" si="41"/>
        <v>0</v>
      </c>
      <c r="Q214" s="167">
        <v>0</v>
      </c>
      <c r="R214" s="167">
        <f t="shared" si="42"/>
        <v>0</v>
      </c>
      <c r="S214" s="167">
        <v>0</v>
      </c>
      <c r="T214" s="168">
        <f t="shared" si="43"/>
        <v>0</v>
      </c>
      <c r="U214" s="30"/>
      <c r="V214" s="30"/>
      <c r="W214" s="30"/>
      <c r="X214" s="30"/>
      <c r="Y214" s="30"/>
      <c r="Z214" s="30"/>
      <c r="AA214" s="30"/>
      <c r="AB214" s="30"/>
      <c r="AC214" s="30"/>
      <c r="AD214" s="30"/>
      <c r="AE214" s="30"/>
      <c r="AR214" s="169" t="s">
        <v>269</v>
      </c>
      <c r="AT214" s="169" t="s">
        <v>198</v>
      </c>
      <c r="AU214" s="169" t="s">
        <v>85</v>
      </c>
      <c r="AY214" s="14" t="s">
        <v>138</v>
      </c>
      <c r="BE214" s="100">
        <f t="shared" si="44"/>
        <v>0</v>
      </c>
      <c r="BF214" s="100">
        <f t="shared" si="45"/>
        <v>0</v>
      </c>
      <c r="BG214" s="100">
        <f t="shared" si="46"/>
        <v>0</v>
      </c>
      <c r="BH214" s="100">
        <f t="shared" si="47"/>
        <v>0</v>
      </c>
      <c r="BI214" s="100">
        <f t="shared" si="48"/>
        <v>0</v>
      </c>
      <c r="BJ214" s="14" t="s">
        <v>85</v>
      </c>
      <c r="BK214" s="100">
        <f t="shared" si="49"/>
        <v>0</v>
      </c>
      <c r="BL214" s="14" t="s">
        <v>207</v>
      </c>
      <c r="BM214" s="169" t="s">
        <v>951</v>
      </c>
    </row>
    <row r="215" spans="1:65" s="2" customFormat="1" ht="30" customHeight="1">
      <c r="A215" s="30"/>
      <c r="B215" s="156"/>
      <c r="C215" s="170" t="s">
        <v>443</v>
      </c>
      <c r="D215" s="170" t="s">
        <v>198</v>
      </c>
      <c r="E215" s="171" t="s">
        <v>952</v>
      </c>
      <c r="F215" s="172" t="s">
        <v>1057</v>
      </c>
      <c r="G215" s="173" t="s">
        <v>257</v>
      </c>
      <c r="H215" s="174">
        <v>3</v>
      </c>
      <c r="I215" s="175"/>
      <c r="J215" s="176">
        <f t="shared" si="40"/>
        <v>0</v>
      </c>
      <c r="K215" s="177"/>
      <c r="L215" s="178"/>
      <c r="M215" s="179" t="s">
        <v>1</v>
      </c>
      <c r="N215" s="180" t="s">
        <v>39</v>
      </c>
      <c r="O215" s="59"/>
      <c r="P215" s="167">
        <f t="shared" si="41"/>
        <v>0</v>
      </c>
      <c r="Q215" s="167">
        <v>0</v>
      </c>
      <c r="R215" s="167">
        <f t="shared" si="42"/>
        <v>0</v>
      </c>
      <c r="S215" s="167">
        <v>0</v>
      </c>
      <c r="T215" s="168">
        <f t="shared" si="43"/>
        <v>0</v>
      </c>
      <c r="U215" s="30"/>
      <c r="V215" s="30"/>
      <c r="W215" s="30"/>
      <c r="X215" s="30"/>
      <c r="Y215" s="30"/>
      <c r="Z215" s="30"/>
      <c r="AA215" s="30"/>
      <c r="AB215" s="30"/>
      <c r="AC215" s="30"/>
      <c r="AD215" s="30"/>
      <c r="AE215" s="30"/>
      <c r="AR215" s="169" t="s">
        <v>269</v>
      </c>
      <c r="AT215" s="169" t="s">
        <v>198</v>
      </c>
      <c r="AU215" s="169" t="s">
        <v>85</v>
      </c>
      <c r="AY215" s="14" t="s">
        <v>138</v>
      </c>
      <c r="BE215" s="100">
        <f t="shared" si="44"/>
        <v>0</v>
      </c>
      <c r="BF215" s="100">
        <f t="shared" si="45"/>
        <v>0</v>
      </c>
      <c r="BG215" s="100">
        <f t="shared" si="46"/>
        <v>0</v>
      </c>
      <c r="BH215" s="100">
        <f t="shared" si="47"/>
        <v>0</v>
      </c>
      <c r="BI215" s="100">
        <f t="shared" si="48"/>
        <v>0</v>
      </c>
      <c r="BJ215" s="14" t="s">
        <v>85</v>
      </c>
      <c r="BK215" s="100">
        <f t="shared" si="49"/>
        <v>0</v>
      </c>
      <c r="BL215" s="14" t="s">
        <v>207</v>
      </c>
      <c r="BM215" s="169" t="s">
        <v>953</v>
      </c>
    </row>
    <row r="216" spans="1:65" s="2" customFormat="1" ht="22.15" customHeight="1">
      <c r="A216" s="30"/>
      <c r="B216" s="156"/>
      <c r="C216" s="157" t="s">
        <v>447</v>
      </c>
      <c r="D216" s="157" t="s">
        <v>140</v>
      </c>
      <c r="E216" s="158" t="s">
        <v>954</v>
      </c>
      <c r="F216" s="159" t="s">
        <v>955</v>
      </c>
      <c r="G216" s="160" t="s">
        <v>257</v>
      </c>
      <c r="H216" s="161">
        <v>13</v>
      </c>
      <c r="I216" s="162"/>
      <c r="J216" s="163">
        <f t="shared" si="40"/>
        <v>0</v>
      </c>
      <c r="K216" s="164"/>
      <c r="L216" s="31"/>
      <c r="M216" s="165" t="s">
        <v>1</v>
      </c>
      <c r="N216" s="166" t="s">
        <v>39</v>
      </c>
      <c r="O216" s="59"/>
      <c r="P216" s="167">
        <f t="shared" si="41"/>
        <v>0</v>
      </c>
      <c r="Q216" s="167">
        <v>0</v>
      </c>
      <c r="R216" s="167">
        <f t="shared" si="42"/>
        <v>0</v>
      </c>
      <c r="S216" s="167">
        <v>0</v>
      </c>
      <c r="T216" s="168">
        <f t="shared" si="43"/>
        <v>0</v>
      </c>
      <c r="U216" s="30"/>
      <c r="V216" s="30"/>
      <c r="W216" s="30"/>
      <c r="X216" s="30"/>
      <c r="Y216" s="30"/>
      <c r="Z216" s="30"/>
      <c r="AA216" s="30"/>
      <c r="AB216" s="30"/>
      <c r="AC216" s="30"/>
      <c r="AD216" s="30"/>
      <c r="AE216" s="30"/>
      <c r="AR216" s="169" t="s">
        <v>207</v>
      </c>
      <c r="AT216" s="169" t="s">
        <v>140</v>
      </c>
      <c r="AU216" s="169" t="s">
        <v>85</v>
      </c>
      <c r="AY216" s="14" t="s">
        <v>138</v>
      </c>
      <c r="BE216" s="100">
        <f t="shared" si="44"/>
        <v>0</v>
      </c>
      <c r="BF216" s="100">
        <f t="shared" si="45"/>
        <v>0</v>
      </c>
      <c r="BG216" s="100">
        <f t="shared" si="46"/>
        <v>0</v>
      </c>
      <c r="BH216" s="100">
        <f t="shared" si="47"/>
        <v>0</v>
      </c>
      <c r="BI216" s="100">
        <f t="shared" si="48"/>
        <v>0</v>
      </c>
      <c r="BJ216" s="14" t="s">
        <v>85</v>
      </c>
      <c r="BK216" s="100">
        <f t="shared" si="49"/>
        <v>0</v>
      </c>
      <c r="BL216" s="14" t="s">
        <v>207</v>
      </c>
      <c r="BM216" s="169" t="s">
        <v>956</v>
      </c>
    </row>
    <row r="217" spans="1:65" s="2" customFormat="1" ht="22.15" customHeight="1">
      <c r="A217" s="30"/>
      <c r="B217" s="156"/>
      <c r="C217" s="157" t="s">
        <v>451</v>
      </c>
      <c r="D217" s="157" t="s">
        <v>140</v>
      </c>
      <c r="E217" s="158" t="s">
        <v>957</v>
      </c>
      <c r="F217" s="159" t="s">
        <v>958</v>
      </c>
      <c r="G217" s="160" t="s">
        <v>353</v>
      </c>
      <c r="H217" s="181"/>
      <c r="I217" s="162"/>
      <c r="J217" s="163">
        <f t="shared" si="40"/>
        <v>0</v>
      </c>
      <c r="K217" s="164"/>
      <c r="L217" s="31"/>
      <c r="M217" s="165" t="s">
        <v>1</v>
      </c>
      <c r="N217" s="166" t="s">
        <v>39</v>
      </c>
      <c r="O217" s="59"/>
      <c r="P217" s="167">
        <f t="shared" si="41"/>
        <v>0</v>
      </c>
      <c r="Q217" s="167">
        <v>0</v>
      </c>
      <c r="R217" s="167">
        <f t="shared" si="42"/>
        <v>0</v>
      </c>
      <c r="S217" s="167">
        <v>0</v>
      </c>
      <c r="T217" s="168">
        <f t="shared" si="43"/>
        <v>0</v>
      </c>
      <c r="U217" s="30"/>
      <c r="V217" s="30"/>
      <c r="W217" s="30"/>
      <c r="X217" s="30"/>
      <c r="Y217" s="30"/>
      <c r="Z217" s="30"/>
      <c r="AA217" s="30"/>
      <c r="AB217" s="30"/>
      <c r="AC217" s="30"/>
      <c r="AD217" s="30"/>
      <c r="AE217" s="30"/>
      <c r="AR217" s="169" t="s">
        <v>207</v>
      </c>
      <c r="AT217" s="169" t="s">
        <v>140</v>
      </c>
      <c r="AU217" s="169" t="s">
        <v>85</v>
      </c>
      <c r="AY217" s="14" t="s">
        <v>138</v>
      </c>
      <c r="BE217" s="100">
        <f t="shared" si="44"/>
        <v>0</v>
      </c>
      <c r="BF217" s="100">
        <f t="shared" si="45"/>
        <v>0</v>
      </c>
      <c r="BG217" s="100">
        <f t="shared" si="46"/>
        <v>0</v>
      </c>
      <c r="BH217" s="100">
        <f t="shared" si="47"/>
        <v>0</v>
      </c>
      <c r="BI217" s="100">
        <f t="shared" si="48"/>
        <v>0</v>
      </c>
      <c r="BJ217" s="14" t="s">
        <v>85</v>
      </c>
      <c r="BK217" s="100">
        <f t="shared" si="49"/>
        <v>0</v>
      </c>
      <c r="BL217" s="14" t="s">
        <v>207</v>
      </c>
      <c r="BM217" s="169" t="s">
        <v>959</v>
      </c>
    </row>
    <row r="218" spans="1:65" s="12" customFormat="1" ht="22.9" customHeight="1">
      <c r="B218" s="143"/>
      <c r="D218" s="144" t="s">
        <v>72</v>
      </c>
      <c r="E218" s="154" t="s">
        <v>647</v>
      </c>
      <c r="F218" s="154" t="s">
        <v>648</v>
      </c>
      <c r="I218" s="146"/>
      <c r="J218" s="155">
        <f>BK218</f>
        <v>0</v>
      </c>
      <c r="L218" s="143"/>
      <c r="M218" s="148"/>
      <c r="N218" s="149"/>
      <c r="O218" s="149"/>
      <c r="P218" s="150">
        <f>SUM(P219:P223)</f>
        <v>0</v>
      </c>
      <c r="Q218" s="149"/>
      <c r="R218" s="150">
        <f>SUM(R219:R223)</f>
        <v>0</v>
      </c>
      <c r="S218" s="149"/>
      <c r="T218" s="151">
        <f>SUM(T219:T223)</f>
        <v>0</v>
      </c>
      <c r="AR218" s="144" t="s">
        <v>85</v>
      </c>
      <c r="AT218" s="152" t="s">
        <v>72</v>
      </c>
      <c r="AU218" s="152" t="s">
        <v>80</v>
      </c>
      <c r="AY218" s="144" t="s">
        <v>138</v>
      </c>
      <c r="BK218" s="153">
        <f>SUM(BK219:BK223)</f>
        <v>0</v>
      </c>
    </row>
    <row r="219" spans="1:65" s="2" customFormat="1" ht="14.45" customHeight="1">
      <c r="A219" s="30"/>
      <c r="B219" s="156"/>
      <c r="C219" s="157" t="s">
        <v>457</v>
      </c>
      <c r="D219" s="157" t="s">
        <v>140</v>
      </c>
      <c r="E219" s="158" t="s">
        <v>960</v>
      </c>
      <c r="F219" s="159" t="s">
        <v>961</v>
      </c>
      <c r="G219" s="160" t="s">
        <v>808</v>
      </c>
      <c r="H219" s="161">
        <v>1</v>
      </c>
      <c r="I219" s="162"/>
      <c r="J219" s="163">
        <f>ROUND(I219*H219,2)</f>
        <v>0</v>
      </c>
      <c r="K219" s="164"/>
      <c r="L219" s="31"/>
      <c r="M219" s="165" t="s">
        <v>1</v>
      </c>
      <c r="N219" s="166" t="s">
        <v>39</v>
      </c>
      <c r="O219" s="59"/>
      <c r="P219" s="167">
        <f>O219*H219</f>
        <v>0</v>
      </c>
      <c r="Q219" s="167">
        <v>0</v>
      </c>
      <c r="R219" s="167">
        <f>Q219*H219</f>
        <v>0</v>
      </c>
      <c r="S219" s="167">
        <v>0</v>
      </c>
      <c r="T219" s="168">
        <f>S219*H219</f>
        <v>0</v>
      </c>
      <c r="U219" s="30"/>
      <c r="V219" s="30"/>
      <c r="W219" s="30"/>
      <c r="X219" s="30"/>
      <c r="Y219" s="30"/>
      <c r="Z219" s="30"/>
      <c r="AA219" s="30"/>
      <c r="AB219" s="30"/>
      <c r="AC219" s="30"/>
      <c r="AD219" s="30"/>
      <c r="AE219" s="30"/>
      <c r="AR219" s="169" t="s">
        <v>207</v>
      </c>
      <c r="AT219" s="169" t="s">
        <v>140</v>
      </c>
      <c r="AU219" s="169" t="s">
        <v>85</v>
      </c>
      <c r="AY219" s="14" t="s">
        <v>138</v>
      </c>
      <c r="BE219" s="100">
        <f>IF(N219="základná",J219,0)</f>
        <v>0</v>
      </c>
      <c r="BF219" s="100">
        <f>IF(N219="znížená",J219,0)</f>
        <v>0</v>
      </c>
      <c r="BG219" s="100">
        <f>IF(N219="zákl. prenesená",J219,0)</f>
        <v>0</v>
      </c>
      <c r="BH219" s="100">
        <f>IF(N219="zníž. prenesená",J219,0)</f>
        <v>0</v>
      </c>
      <c r="BI219" s="100">
        <f>IF(N219="nulová",J219,0)</f>
        <v>0</v>
      </c>
      <c r="BJ219" s="14" t="s">
        <v>85</v>
      </c>
      <c r="BK219" s="100">
        <f>ROUND(I219*H219,2)</f>
        <v>0</v>
      </c>
      <c r="BL219" s="14" t="s">
        <v>207</v>
      </c>
      <c r="BM219" s="169" t="s">
        <v>962</v>
      </c>
    </row>
    <row r="220" spans="1:65" s="2" customFormat="1" ht="34.9" customHeight="1">
      <c r="A220" s="30"/>
      <c r="B220" s="156"/>
      <c r="C220" s="170" t="s">
        <v>461</v>
      </c>
      <c r="D220" s="170" t="s">
        <v>198</v>
      </c>
      <c r="E220" s="171" t="s">
        <v>963</v>
      </c>
      <c r="F220" s="172" t="s">
        <v>964</v>
      </c>
      <c r="G220" s="173" t="s">
        <v>808</v>
      </c>
      <c r="H220" s="174">
        <v>1</v>
      </c>
      <c r="I220" s="175"/>
      <c r="J220" s="176">
        <f>ROUND(I220*H220,2)</f>
        <v>0</v>
      </c>
      <c r="K220" s="177"/>
      <c r="L220" s="178"/>
      <c r="M220" s="179" t="s">
        <v>1</v>
      </c>
      <c r="N220" s="180" t="s">
        <v>39</v>
      </c>
      <c r="O220" s="59"/>
      <c r="P220" s="167">
        <f>O220*H220</f>
        <v>0</v>
      </c>
      <c r="Q220" s="167">
        <v>0</v>
      </c>
      <c r="R220" s="167">
        <f>Q220*H220</f>
        <v>0</v>
      </c>
      <c r="S220" s="167">
        <v>0</v>
      </c>
      <c r="T220" s="168">
        <f>S220*H220</f>
        <v>0</v>
      </c>
      <c r="U220" s="30"/>
      <c r="V220" s="30"/>
      <c r="W220" s="30"/>
      <c r="X220" s="30"/>
      <c r="Y220" s="30"/>
      <c r="Z220" s="30"/>
      <c r="AA220" s="30"/>
      <c r="AB220" s="30"/>
      <c r="AC220" s="30"/>
      <c r="AD220" s="30"/>
      <c r="AE220" s="30"/>
      <c r="AR220" s="169" t="s">
        <v>269</v>
      </c>
      <c r="AT220" s="169" t="s">
        <v>198</v>
      </c>
      <c r="AU220" s="169" t="s">
        <v>85</v>
      </c>
      <c r="AY220" s="14" t="s">
        <v>138</v>
      </c>
      <c r="BE220" s="100">
        <f>IF(N220="základná",J220,0)</f>
        <v>0</v>
      </c>
      <c r="BF220" s="100">
        <f>IF(N220="znížená",J220,0)</f>
        <v>0</v>
      </c>
      <c r="BG220" s="100">
        <f>IF(N220="zákl. prenesená",J220,0)</f>
        <v>0</v>
      </c>
      <c r="BH220" s="100">
        <f>IF(N220="zníž. prenesená",J220,0)</f>
        <v>0</v>
      </c>
      <c r="BI220" s="100">
        <f>IF(N220="nulová",J220,0)</f>
        <v>0</v>
      </c>
      <c r="BJ220" s="14" t="s">
        <v>85</v>
      </c>
      <c r="BK220" s="100">
        <f>ROUND(I220*H220,2)</f>
        <v>0</v>
      </c>
      <c r="BL220" s="14" t="s">
        <v>207</v>
      </c>
      <c r="BM220" s="169" t="s">
        <v>965</v>
      </c>
    </row>
    <row r="221" spans="1:65" s="2" customFormat="1" ht="14.45" customHeight="1">
      <c r="A221" s="30"/>
      <c r="B221" s="156"/>
      <c r="C221" s="170" t="s">
        <v>465</v>
      </c>
      <c r="D221" s="170" t="s">
        <v>198</v>
      </c>
      <c r="E221" s="171" t="s">
        <v>966</v>
      </c>
      <c r="F221" s="172" t="s">
        <v>967</v>
      </c>
      <c r="G221" s="173" t="s">
        <v>808</v>
      </c>
      <c r="H221" s="174">
        <v>1</v>
      </c>
      <c r="I221" s="175"/>
      <c r="J221" s="176">
        <f>ROUND(I221*H221,2)</f>
        <v>0</v>
      </c>
      <c r="K221" s="177"/>
      <c r="L221" s="178"/>
      <c r="M221" s="179" t="s">
        <v>1</v>
      </c>
      <c r="N221" s="180" t="s">
        <v>39</v>
      </c>
      <c r="O221" s="59"/>
      <c r="P221" s="167">
        <f>O221*H221</f>
        <v>0</v>
      </c>
      <c r="Q221" s="167">
        <v>0</v>
      </c>
      <c r="R221" s="167">
        <f>Q221*H221</f>
        <v>0</v>
      </c>
      <c r="S221" s="167">
        <v>0</v>
      </c>
      <c r="T221" s="168">
        <f>S221*H221</f>
        <v>0</v>
      </c>
      <c r="U221" s="30"/>
      <c r="V221" s="30"/>
      <c r="W221" s="30"/>
      <c r="X221" s="30"/>
      <c r="Y221" s="30"/>
      <c r="Z221" s="30"/>
      <c r="AA221" s="30"/>
      <c r="AB221" s="30"/>
      <c r="AC221" s="30"/>
      <c r="AD221" s="30"/>
      <c r="AE221" s="30"/>
      <c r="AR221" s="169" t="s">
        <v>269</v>
      </c>
      <c r="AT221" s="169" t="s">
        <v>198</v>
      </c>
      <c r="AU221" s="169" t="s">
        <v>85</v>
      </c>
      <c r="AY221" s="14" t="s">
        <v>138</v>
      </c>
      <c r="BE221" s="100">
        <f>IF(N221="základná",J221,0)</f>
        <v>0</v>
      </c>
      <c r="BF221" s="100">
        <f>IF(N221="znížená",J221,0)</f>
        <v>0</v>
      </c>
      <c r="BG221" s="100">
        <f>IF(N221="zákl. prenesená",J221,0)</f>
        <v>0</v>
      </c>
      <c r="BH221" s="100">
        <f>IF(N221="zníž. prenesená",J221,0)</f>
        <v>0</v>
      </c>
      <c r="BI221" s="100">
        <f>IF(N221="nulová",J221,0)</f>
        <v>0</v>
      </c>
      <c r="BJ221" s="14" t="s">
        <v>85</v>
      </c>
      <c r="BK221" s="100">
        <f>ROUND(I221*H221,2)</f>
        <v>0</v>
      </c>
      <c r="BL221" s="14" t="s">
        <v>207</v>
      </c>
      <c r="BM221" s="169" t="s">
        <v>968</v>
      </c>
    </row>
    <row r="222" spans="1:65" s="2" customFormat="1" ht="14.45" customHeight="1">
      <c r="A222" s="30"/>
      <c r="B222" s="156"/>
      <c r="C222" s="170" t="s">
        <v>469</v>
      </c>
      <c r="D222" s="170" t="s">
        <v>198</v>
      </c>
      <c r="E222" s="171" t="s">
        <v>969</v>
      </c>
      <c r="F222" s="172" t="s">
        <v>970</v>
      </c>
      <c r="G222" s="173" t="s">
        <v>808</v>
      </c>
      <c r="H222" s="174">
        <v>1</v>
      </c>
      <c r="I222" s="175"/>
      <c r="J222" s="176">
        <f>ROUND(I222*H222,2)</f>
        <v>0</v>
      </c>
      <c r="K222" s="177"/>
      <c r="L222" s="178"/>
      <c r="M222" s="179" t="s">
        <v>1</v>
      </c>
      <c r="N222" s="180" t="s">
        <v>39</v>
      </c>
      <c r="O222" s="59"/>
      <c r="P222" s="167">
        <f>O222*H222</f>
        <v>0</v>
      </c>
      <c r="Q222" s="167">
        <v>0</v>
      </c>
      <c r="R222" s="167">
        <f>Q222*H222</f>
        <v>0</v>
      </c>
      <c r="S222" s="167">
        <v>0</v>
      </c>
      <c r="T222" s="168">
        <f>S222*H222</f>
        <v>0</v>
      </c>
      <c r="U222" s="30"/>
      <c r="V222" s="30"/>
      <c r="W222" s="30"/>
      <c r="X222" s="30"/>
      <c r="Y222" s="30"/>
      <c r="Z222" s="30"/>
      <c r="AA222" s="30"/>
      <c r="AB222" s="30"/>
      <c r="AC222" s="30"/>
      <c r="AD222" s="30"/>
      <c r="AE222" s="30"/>
      <c r="AR222" s="169" t="s">
        <v>269</v>
      </c>
      <c r="AT222" s="169" t="s">
        <v>198</v>
      </c>
      <c r="AU222" s="169" t="s">
        <v>85</v>
      </c>
      <c r="AY222" s="14" t="s">
        <v>138</v>
      </c>
      <c r="BE222" s="100">
        <f>IF(N222="základná",J222,0)</f>
        <v>0</v>
      </c>
      <c r="BF222" s="100">
        <f>IF(N222="znížená",J222,0)</f>
        <v>0</v>
      </c>
      <c r="BG222" s="100">
        <f>IF(N222="zákl. prenesená",J222,0)</f>
        <v>0</v>
      </c>
      <c r="BH222" s="100">
        <f>IF(N222="zníž. prenesená",J222,0)</f>
        <v>0</v>
      </c>
      <c r="BI222" s="100">
        <f>IF(N222="nulová",J222,0)</f>
        <v>0</v>
      </c>
      <c r="BJ222" s="14" t="s">
        <v>85</v>
      </c>
      <c r="BK222" s="100">
        <f>ROUND(I222*H222,2)</f>
        <v>0</v>
      </c>
      <c r="BL222" s="14" t="s">
        <v>207</v>
      </c>
      <c r="BM222" s="169" t="s">
        <v>971</v>
      </c>
    </row>
    <row r="223" spans="1:65" s="2" customFormat="1" ht="22.15" customHeight="1">
      <c r="A223" s="30"/>
      <c r="B223" s="156"/>
      <c r="C223" s="157" t="s">
        <v>473</v>
      </c>
      <c r="D223" s="157" t="s">
        <v>140</v>
      </c>
      <c r="E223" s="158" t="s">
        <v>669</v>
      </c>
      <c r="F223" s="159" t="s">
        <v>670</v>
      </c>
      <c r="G223" s="160" t="s">
        <v>353</v>
      </c>
      <c r="H223" s="181"/>
      <c r="I223" s="162"/>
      <c r="J223" s="163">
        <f>ROUND(I223*H223,2)</f>
        <v>0</v>
      </c>
      <c r="K223" s="164"/>
      <c r="L223" s="31"/>
      <c r="M223" s="165" t="s">
        <v>1</v>
      </c>
      <c r="N223" s="166" t="s">
        <v>39</v>
      </c>
      <c r="O223" s="59"/>
      <c r="P223" s="167">
        <f>O223*H223</f>
        <v>0</v>
      </c>
      <c r="Q223" s="167">
        <v>0</v>
      </c>
      <c r="R223" s="167">
        <f>Q223*H223</f>
        <v>0</v>
      </c>
      <c r="S223" s="167">
        <v>0</v>
      </c>
      <c r="T223" s="168">
        <f>S223*H223</f>
        <v>0</v>
      </c>
      <c r="U223" s="30"/>
      <c r="V223" s="30"/>
      <c r="W223" s="30"/>
      <c r="X223" s="30"/>
      <c r="Y223" s="30"/>
      <c r="Z223" s="30"/>
      <c r="AA223" s="30"/>
      <c r="AB223" s="30"/>
      <c r="AC223" s="30"/>
      <c r="AD223" s="30"/>
      <c r="AE223" s="30"/>
      <c r="AR223" s="169" t="s">
        <v>207</v>
      </c>
      <c r="AT223" s="169" t="s">
        <v>140</v>
      </c>
      <c r="AU223" s="169" t="s">
        <v>85</v>
      </c>
      <c r="AY223" s="14" t="s">
        <v>138</v>
      </c>
      <c r="BE223" s="100">
        <f>IF(N223="základná",J223,0)</f>
        <v>0</v>
      </c>
      <c r="BF223" s="100">
        <f>IF(N223="znížená",J223,0)</f>
        <v>0</v>
      </c>
      <c r="BG223" s="100">
        <f>IF(N223="zákl. prenesená",J223,0)</f>
        <v>0</v>
      </c>
      <c r="BH223" s="100">
        <f>IF(N223="zníž. prenesená",J223,0)</f>
        <v>0</v>
      </c>
      <c r="BI223" s="100">
        <f>IF(N223="nulová",J223,0)</f>
        <v>0</v>
      </c>
      <c r="BJ223" s="14" t="s">
        <v>85</v>
      </c>
      <c r="BK223" s="100">
        <f>ROUND(I223*H223,2)</f>
        <v>0</v>
      </c>
      <c r="BL223" s="14" t="s">
        <v>207</v>
      </c>
      <c r="BM223" s="169" t="s">
        <v>972</v>
      </c>
    </row>
    <row r="224" spans="1:65" s="12" customFormat="1" ht="22.9" customHeight="1">
      <c r="B224" s="143"/>
      <c r="D224" s="144" t="s">
        <v>72</v>
      </c>
      <c r="E224" s="154" t="s">
        <v>973</v>
      </c>
      <c r="F224" s="154" t="s">
        <v>974</v>
      </c>
      <c r="I224" s="146"/>
      <c r="J224" s="155">
        <f>BK224</f>
        <v>0</v>
      </c>
      <c r="L224" s="143"/>
      <c r="M224" s="148"/>
      <c r="N224" s="149"/>
      <c r="O224" s="149"/>
      <c r="P224" s="150">
        <f>SUM(P225:P226)</f>
        <v>0</v>
      </c>
      <c r="Q224" s="149"/>
      <c r="R224" s="150">
        <f>SUM(R225:R226)</f>
        <v>0</v>
      </c>
      <c r="S224" s="149"/>
      <c r="T224" s="151">
        <f>SUM(T225:T226)</f>
        <v>0</v>
      </c>
      <c r="AR224" s="144" t="s">
        <v>144</v>
      </c>
      <c r="AT224" s="152" t="s">
        <v>72</v>
      </c>
      <c r="AU224" s="152" t="s">
        <v>80</v>
      </c>
      <c r="AY224" s="144" t="s">
        <v>138</v>
      </c>
      <c r="BK224" s="153">
        <f>SUM(BK225:BK226)</f>
        <v>0</v>
      </c>
    </row>
    <row r="225" spans="1:65" s="2" customFormat="1" ht="14.45" customHeight="1">
      <c r="A225" s="30"/>
      <c r="B225" s="156"/>
      <c r="C225" s="157" t="s">
        <v>477</v>
      </c>
      <c r="D225" s="157" t="s">
        <v>140</v>
      </c>
      <c r="E225" s="158" t="s">
        <v>975</v>
      </c>
      <c r="F225" s="159" t="s">
        <v>976</v>
      </c>
      <c r="G225" s="160" t="s">
        <v>793</v>
      </c>
      <c r="H225" s="161">
        <v>72</v>
      </c>
      <c r="I225" s="162"/>
      <c r="J225" s="163">
        <f>ROUND(I225*H225,2)</f>
        <v>0</v>
      </c>
      <c r="K225" s="164"/>
      <c r="L225" s="31"/>
      <c r="M225" s="165" t="s">
        <v>1</v>
      </c>
      <c r="N225" s="166" t="s">
        <v>39</v>
      </c>
      <c r="O225" s="59"/>
      <c r="P225" s="167">
        <f>O225*H225</f>
        <v>0</v>
      </c>
      <c r="Q225" s="167">
        <v>0</v>
      </c>
      <c r="R225" s="167">
        <f>Q225*H225</f>
        <v>0</v>
      </c>
      <c r="S225" s="167">
        <v>0</v>
      </c>
      <c r="T225" s="168">
        <f>S225*H225</f>
        <v>0</v>
      </c>
      <c r="U225" s="30"/>
      <c r="V225" s="30"/>
      <c r="W225" s="30"/>
      <c r="X225" s="30"/>
      <c r="Y225" s="30"/>
      <c r="Z225" s="30"/>
      <c r="AA225" s="30"/>
      <c r="AB225" s="30"/>
      <c r="AC225" s="30"/>
      <c r="AD225" s="30"/>
      <c r="AE225" s="30"/>
      <c r="AR225" s="169" t="s">
        <v>794</v>
      </c>
      <c r="AT225" s="169" t="s">
        <v>140</v>
      </c>
      <c r="AU225" s="169" t="s">
        <v>85</v>
      </c>
      <c r="AY225" s="14" t="s">
        <v>138</v>
      </c>
      <c r="BE225" s="100">
        <f>IF(N225="základná",J225,0)</f>
        <v>0</v>
      </c>
      <c r="BF225" s="100">
        <f>IF(N225="znížená",J225,0)</f>
        <v>0</v>
      </c>
      <c r="BG225" s="100">
        <f>IF(N225="zákl. prenesená",J225,0)</f>
        <v>0</v>
      </c>
      <c r="BH225" s="100">
        <f>IF(N225="zníž. prenesená",J225,0)</f>
        <v>0</v>
      </c>
      <c r="BI225" s="100">
        <f>IF(N225="nulová",J225,0)</f>
        <v>0</v>
      </c>
      <c r="BJ225" s="14" t="s">
        <v>85</v>
      </c>
      <c r="BK225" s="100">
        <f>ROUND(I225*H225,2)</f>
        <v>0</v>
      </c>
      <c r="BL225" s="14" t="s">
        <v>794</v>
      </c>
      <c r="BM225" s="169" t="s">
        <v>977</v>
      </c>
    </row>
    <row r="226" spans="1:65" s="2" customFormat="1" ht="14.45" customHeight="1">
      <c r="A226" s="30"/>
      <c r="B226" s="156"/>
      <c r="C226" s="157" t="s">
        <v>481</v>
      </c>
      <c r="D226" s="157" t="s">
        <v>140</v>
      </c>
      <c r="E226" s="158" t="s">
        <v>978</v>
      </c>
      <c r="F226" s="159" t="s">
        <v>979</v>
      </c>
      <c r="G226" s="160" t="s">
        <v>808</v>
      </c>
      <c r="H226" s="161">
        <v>1</v>
      </c>
      <c r="I226" s="162"/>
      <c r="J226" s="163">
        <f>ROUND(I226*H226,2)</f>
        <v>0</v>
      </c>
      <c r="K226" s="164"/>
      <c r="L226" s="31"/>
      <c r="M226" s="182" t="s">
        <v>1</v>
      </c>
      <c r="N226" s="183" t="s">
        <v>39</v>
      </c>
      <c r="O226" s="184"/>
      <c r="P226" s="185">
        <f>O226*H226</f>
        <v>0</v>
      </c>
      <c r="Q226" s="185">
        <v>0</v>
      </c>
      <c r="R226" s="185">
        <f>Q226*H226</f>
        <v>0</v>
      </c>
      <c r="S226" s="185">
        <v>0</v>
      </c>
      <c r="T226" s="186">
        <f>S226*H226</f>
        <v>0</v>
      </c>
      <c r="U226" s="30"/>
      <c r="V226" s="30"/>
      <c r="W226" s="30"/>
      <c r="X226" s="30"/>
      <c r="Y226" s="30"/>
      <c r="Z226" s="30"/>
      <c r="AA226" s="30"/>
      <c r="AB226" s="30"/>
      <c r="AC226" s="30"/>
      <c r="AD226" s="30"/>
      <c r="AE226" s="30"/>
      <c r="AR226" s="169" t="s">
        <v>794</v>
      </c>
      <c r="AT226" s="169" t="s">
        <v>140</v>
      </c>
      <c r="AU226" s="169" t="s">
        <v>85</v>
      </c>
      <c r="AY226" s="14" t="s">
        <v>138</v>
      </c>
      <c r="BE226" s="100">
        <f>IF(N226="základná",J226,0)</f>
        <v>0</v>
      </c>
      <c r="BF226" s="100">
        <f>IF(N226="znížená",J226,0)</f>
        <v>0</v>
      </c>
      <c r="BG226" s="100">
        <f>IF(N226="zákl. prenesená",J226,0)</f>
        <v>0</v>
      </c>
      <c r="BH226" s="100">
        <f>IF(N226="zníž. prenesená",J226,0)</f>
        <v>0</v>
      </c>
      <c r="BI226" s="100">
        <f>IF(N226="nulová",J226,0)</f>
        <v>0</v>
      </c>
      <c r="BJ226" s="14" t="s">
        <v>85</v>
      </c>
      <c r="BK226" s="100">
        <f>ROUND(I226*H226,2)</f>
        <v>0</v>
      </c>
      <c r="BL226" s="14" t="s">
        <v>794</v>
      </c>
      <c r="BM226" s="169" t="s">
        <v>980</v>
      </c>
    </row>
    <row r="227" spans="1:65" s="2" customFormat="1" ht="6.95" customHeight="1">
      <c r="A227" s="30"/>
      <c r="B227" s="48"/>
      <c r="C227" s="49"/>
      <c r="D227" s="49"/>
      <c r="E227" s="49"/>
      <c r="F227" s="49"/>
      <c r="G227" s="49"/>
      <c r="H227" s="49"/>
      <c r="I227" s="49"/>
      <c r="J227" s="49"/>
      <c r="K227" s="49"/>
      <c r="L227" s="31"/>
      <c r="M227" s="30"/>
      <c r="O227" s="30"/>
      <c r="P227" s="30"/>
      <c r="Q227" s="30"/>
      <c r="R227" s="30"/>
      <c r="S227" s="30"/>
      <c r="T227" s="30"/>
      <c r="U227" s="30"/>
      <c r="V227" s="30"/>
      <c r="W227" s="30"/>
      <c r="X227" s="30"/>
      <c r="Y227" s="30"/>
      <c r="Z227" s="30"/>
      <c r="AA227" s="30"/>
      <c r="AB227" s="30"/>
      <c r="AC227" s="30"/>
      <c r="AD227" s="30"/>
      <c r="AE227" s="30"/>
    </row>
  </sheetData>
  <autoFilter ref="C129:K226"/>
  <mergeCells count="12">
    <mergeCell ref="E122:H122"/>
    <mergeCell ref="L2:V2"/>
    <mergeCell ref="E85:H85"/>
    <mergeCell ref="E87:H87"/>
    <mergeCell ref="E89:H89"/>
    <mergeCell ref="E118:H118"/>
    <mergeCell ref="E120:H120"/>
    <mergeCell ref="E7:H7"/>
    <mergeCell ref="E9:H9"/>
    <mergeCell ref="E11:H11"/>
    <mergeCell ref="E20:H20"/>
    <mergeCell ref="E29:H29"/>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6.xml><?xml version="1.0" encoding="utf-8"?>
<worksheet xmlns="http://schemas.openxmlformats.org/spreadsheetml/2006/main" xmlns:r="http://schemas.openxmlformats.org/officeDocument/2006/relationships">
  <sheetPr>
    <pageSetUpPr fitToPage="1"/>
  </sheetPr>
  <dimension ref="A2:BM152"/>
  <sheetViews>
    <sheetView showGridLines="0" zoomScale="90" zoomScaleNormal="90" workbookViewId="0">
      <selection activeCell="W32" sqref="W32"/>
    </sheetView>
  </sheetViews>
  <sheetFormatPr defaultRowHeight="11.25"/>
  <cols>
    <col min="1" max="1" width="8.83203125" style="1" customWidth="1"/>
    <col min="2" max="2" width="1.1640625" style="1" customWidth="1"/>
    <col min="3" max="4" width="4.5" style="1" customWidth="1"/>
    <col min="5" max="5" width="18.33203125" style="1" customWidth="1"/>
    <col min="6" max="6" width="54.5" style="1" customWidth="1"/>
    <col min="7" max="7" width="8" style="1" customWidth="1"/>
    <col min="8" max="8" width="15" style="1" customWidth="1"/>
    <col min="9" max="9" width="16.83203125" style="1" customWidth="1"/>
    <col min="10" max="10" width="23.83203125" style="1" customWidth="1"/>
    <col min="11" max="11" width="23.83203125" style="1" hidden="1" customWidth="1"/>
    <col min="12" max="12" width="10" style="1" customWidth="1"/>
    <col min="13" max="13" width="11.5" style="1" hidden="1" customWidth="1"/>
    <col min="14" max="14" width="9.1640625" style="1" hidden="1"/>
    <col min="15" max="20" width="15.1640625" style="1" hidden="1" customWidth="1"/>
    <col min="21" max="21" width="17.5" style="1" hidden="1" customWidth="1"/>
    <col min="22" max="22" width="13.1640625" style="1" customWidth="1"/>
    <col min="23" max="23" width="17.5" style="1" customWidth="1"/>
    <col min="24" max="24" width="13.1640625" style="1" customWidth="1"/>
    <col min="25" max="25" width="16" style="1" customWidth="1"/>
    <col min="26" max="26" width="11.6640625" style="1" customWidth="1"/>
    <col min="27" max="27" width="16" style="1" customWidth="1"/>
    <col min="28" max="28" width="17.5" style="1" customWidth="1"/>
    <col min="29" max="29" width="11.6640625" style="1" customWidth="1"/>
    <col min="30" max="30" width="16" style="1" customWidth="1"/>
    <col min="31" max="31" width="17.5" style="1" customWidth="1"/>
    <col min="44" max="65" width="9.1640625" style="1" hidden="1"/>
  </cols>
  <sheetData>
    <row r="2" spans="1:46" s="1" customFormat="1" ht="36.950000000000003" customHeight="1">
      <c r="L2" s="375" t="s">
        <v>5</v>
      </c>
      <c r="M2" s="358"/>
      <c r="N2" s="358"/>
      <c r="O2" s="358"/>
      <c r="P2" s="358"/>
      <c r="Q2" s="358"/>
      <c r="R2" s="358"/>
      <c r="S2" s="358"/>
      <c r="T2" s="358"/>
      <c r="U2" s="358"/>
      <c r="V2" s="358"/>
      <c r="AT2" s="14" t="s">
        <v>95</v>
      </c>
    </row>
    <row r="3" spans="1:46" s="1" customFormat="1" ht="6.95" customHeight="1">
      <c r="B3" s="15"/>
      <c r="C3" s="16"/>
      <c r="D3" s="16"/>
      <c r="E3" s="16"/>
      <c r="F3" s="16"/>
      <c r="G3" s="16"/>
      <c r="H3" s="16"/>
      <c r="I3" s="16"/>
      <c r="J3" s="16"/>
      <c r="K3" s="16"/>
      <c r="L3" s="17"/>
      <c r="AT3" s="14" t="s">
        <v>73</v>
      </c>
    </row>
    <row r="4" spans="1:46" s="1" customFormat="1" ht="24.95" customHeight="1">
      <c r="B4" s="17"/>
      <c r="D4" s="18" t="s">
        <v>1021</v>
      </c>
      <c r="L4" s="17"/>
      <c r="M4" s="103" t="s">
        <v>9</v>
      </c>
      <c r="AT4" s="14" t="s">
        <v>3</v>
      </c>
    </row>
    <row r="5" spans="1:46" s="1" customFormat="1" ht="6.95" customHeight="1">
      <c r="B5" s="17"/>
      <c r="L5" s="17"/>
    </row>
    <row r="6" spans="1:46" s="1" customFormat="1" ht="12" customHeight="1">
      <c r="B6" s="17"/>
      <c r="D6" s="24" t="s">
        <v>14</v>
      </c>
      <c r="L6" s="17"/>
    </row>
    <row r="7" spans="1:46" s="1" customFormat="1" ht="14.45" customHeight="1">
      <c r="B7" s="17"/>
      <c r="E7" s="380" t="str">
        <f>'Rekapitulácia stavby'!K6</f>
        <v>Zníženie energetickej náročnosti verejnej budovy Obecná knižnica Porúbka</v>
      </c>
      <c r="F7" s="381"/>
      <c r="G7" s="381"/>
      <c r="H7" s="381"/>
      <c r="L7" s="17"/>
    </row>
    <row r="8" spans="1:46" s="1" customFormat="1" ht="12" customHeight="1">
      <c r="B8" s="17"/>
      <c r="D8" s="24" t="s">
        <v>100</v>
      </c>
      <c r="L8" s="17"/>
    </row>
    <row r="9" spans="1:46" s="2" customFormat="1" ht="14.45" customHeight="1">
      <c r="A9" s="30"/>
      <c r="B9" s="31"/>
      <c r="C9" s="30"/>
      <c r="D9" s="30"/>
      <c r="E9" s="380" t="s">
        <v>101</v>
      </c>
      <c r="F9" s="379"/>
      <c r="G9" s="379"/>
      <c r="H9" s="379"/>
      <c r="I9" s="30"/>
      <c r="J9" s="30"/>
      <c r="K9" s="30"/>
      <c r="L9" s="43"/>
      <c r="S9" s="30"/>
      <c r="T9" s="30"/>
      <c r="U9" s="30"/>
      <c r="V9" s="30"/>
      <c r="W9" s="30"/>
      <c r="X9" s="30"/>
      <c r="Y9" s="30"/>
      <c r="Z9" s="30"/>
      <c r="AA9" s="30"/>
      <c r="AB9" s="30"/>
      <c r="AC9" s="30"/>
      <c r="AD9" s="30"/>
      <c r="AE9" s="30"/>
    </row>
    <row r="10" spans="1:46" s="2" customFormat="1" ht="12" customHeight="1">
      <c r="A10" s="30"/>
      <c r="B10" s="31"/>
      <c r="C10" s="30"/>
      <c r="D10" s="24" t="s">
        <v>102</v>
      </c>
      <c r="E10" s="30"/>
      <c r="F10" s="30"/>
      <c r="G10" s="30"/>
      <c r="H10" s="30"/>
      <c r="I10" s="30"/>
      <c r="J10" s="30"/>
      <c r="K10" s="30"/>
      <c r="L10" s="43"/>
      <c r="S10" s="30"/>
      <c r="T10" s="30"/>
      <c r="U10" s="30"/>
      <c r="V10" s="30"/>
      <c r="W10" s="30"/>
      <c r="X10" s="30"/>
      <c r="Y10" s="30"/>
      <c r="Z10" s="30"/>
      <c r="AA10" s="30"/>
      <c r="AB10" s="30"/>
      <c r="AC10" s="30"/>
      <c r="AD10" s="30"/>
      <c r="AE10" s="30"/>
    </row>
    <row r="11" spans="1:46" s="2" customFormat="1" ht="15.6" customHeight="1">
      <c r="A11" s="30"/>
      <c r="B11" s="31"/>
      <c r="C11" s="30"/>
      <c r="D11" s="30"/>
      <c r="E11" s="333" t="s">
        <v>1141</v>
      </c>
      <c r="F11" s="379"/>
      <c r="G11" s="379"/>
      <c r="H11" s="379"/>
      <c r="I11" s="30"/>
      <c r="J11" s="30"/>
      <c r="K11" s="30"/>
      <c r="L11" s="43"/>
      <c r="S11" s="30"/>
      <c r="T11" s="30"/>
      <c r="U11" s="30"/>
      <c r="V11" s="30"/>
      <c r="W11" s="30"/>
      <c r="X11" s="30"/>
      <c r="Y11" s="30"/>
      <c r="Z11" s="30"/>
      <c r="AA11" s="30"/>
      <c r="AB11" s="30"/>
      <c r="AC11" s="30"/>
      <c r="AD11" s="30"/>
      <c r="AE11" s="30"/>
    </row>
    <row r="12" spans="1:46" s="2" customFormat="1">
      <c r="A12" s="30"/>
      <c r="B12" s="31"/>
      <c r="C12" s="30"/>
      <c r="D12" s="30"/>
      <c r="E12" s="30"/>
      <c r="F12" s="30"/>
      <c r="G12" s="30"/>
      <c r="H12" s="30"/>
      <c r="I12" s="30"/>
      <c r="J12" s="30"/>
      <c r="K12" s="30"/>
      <c r="L12" s="43"/>
      <c r="S12" s="30"/>
      <c r="T12" s="30"/>
      <c r="U12" s="30"/>
      <c r="V12" s="30"/>
      <c r="W12" s="30"/>
      <c r="X12" s="30"/>
      <c r="Y12" s="30"/>
      <c r="Z12" s="30"/>
      <c r="AA12" s="30"/>
      <c r="AB12" s="30"/>
      <c r="AC12" s="30"/>
      <c r="AD12" s="30"/>
      <c r="AE12" s="30"/>
    </row>
    <row r="13" spans="1:46" s="2" customFormat="1" ht="12" customHeight="1">
      <c r="A13" s="30"/>
      <c r="B13" s="31"/>
      <c r="C13" s="30"/>
      <c r="D13" s="24" t="s">
        <v>15</v>
      </c>
      <c r="E13" s="30"/>
      <c r="F13" s="22" t="s">
        <v>1</v>
      </c>
      <c r="G13" s="30"/>
      <c r="H13" s="30"/>
      <c r="I13" s="24" t="s">
        <v>16</v>
      </c>
      <c r="J13" s="22" t="s">
        <v>1</v>
      </c>
      <c r="K13" s="30"/>
      <c r="L13" s="43"/>
      <c r="S13" s="30"/>
      <c r="T13" s="30"/>
      <c r="U13" s="30"/>
      <c r="V13" s="30"/>
      <c r="W13" s="30"/>
      <c r="X13" s="30"/>
      <c r="Y13" s="30"/>
      <c r="Z13" s="30"/>
      <c r="AA13" s="30"/>
      <c r="AB13" s="30"/>
      <c r="AC13" s="30"/>
      <c r="AD13" s="30"/>
      <c r="AE13" s="30"/>
    </row>
    <row r="14" spans="1:46" s="2" customFormat="1" ht="12" customHeight="1">
      <c r="A14" s="30"/>
      <c r="B14" s="31"/>
      <c r="C14" s="30"/>
      <c r="D14" s="24" t="s">
        <v>17</v>
      </c>
      <c r="E14" s="30"/>
      <c r="F14" s="22" t="s">
        <v>18</v>
      </c>
      <c r="G14" s="30"/>
      <c r="H14" s="30"/>
      <c r="I14" s="24" t="s">
        <v>19</v>
      </c>
      <c r="J14" s="56" t="str">
        <f>'Rekapitulácia stavby'!AN8</f>
        <v>Vyplň údaj</v>
      </c>
      <c r="K14" s="30"/>
      <c r="L14" s="43"/>
      <c r="S14" s="30"/>
      <c r="T14" s="30"/>
      <c r="U14" s="30"/>
      <c r="V14" s="30"/>
      <c r="W14" s="30"/>
      <c r="X14" s="30"/>
      <c r="Y14" s="30"/>
      <c r="Z14" s="30"/>
      <c r="AA14" s="30"/>
      <c r="AB14" s="30"/>
      <c r="AC14" s="30"/>
      <c r="AD14" s="30"/>
      <c r="AE14" s="30"/>
    </row>
    <row r="15" spans="1:46" s="2" customFormat="1" ht="10.9" customHeight="1">
      <c r="A15" s="30"/>
      <c r="B15" s="31"/>
      <c r="C15" s="30"/>
      <c r="D15" s="30"/>
      <c r="E15" s="30"/>
      <c r="F15" s="30"/>
      <c r="G15" s="30"/>
      <c r="H15" s="30"/>
      <c r="I15" s="30"/>
      <c r="J15" s="30"/>
      <c r="K15" s="30"/>
      <c r="L15" s="43"/>
      <c r="S15" s="30"/>
      <c r="T15" s="30"/>
      <c r="U15" s="30"/>
      <c r="V15" s="30"/>
      <c r="W15" s="30"/>
      <c r="X15" s="30"/>
      <c r="Y15" s="30"/>
      <c r="Z15" s="30"/>
      <c r="AA15" s="30"/>
      <c r="AB15" s="30"/>
      <c r="AC15" s="30"/>
      <c r="AD15" s="30"/>
      <c r="AE15" s="30"/>
    </row>
    <row r="16" spans="1:46" s="2" customFormat="1" ht="12" customHeight="1">
      <c r="A16" s="30"/>
      <c r="B16" s="31"/>
      <c r="C16" s="30"/>
      <c r="D16" s="24" t="s">
        <v>20</v>
      </c>
      <c r="E16" s="30"/>
      <c r="F16" s="30"/>
      <c r="G16" s="30"/>
      <c r="H16" s="30"/>
      <c r="I16" s="24" t="s">
        <v>21</v>
      </c>
      <c r="J16" s="22" t="str">
        <f>IF('Rekapitulácia stavby'!AN10="","",'Rekapitulácia stavby'!AN10)</f>
        <v/>
      </c>
      <c r="K16" s="30"/>
      <c r="L16" s="43"/>
      <c r="S16" s="30"/>
      <c r="T16" s="30"/>
      <c r="U16" s="30"/>
      <c r="V16" s="30"/>
      <c r="W16" s="30"/>
      <c r="X16" s="30"/>
      <c r="Y16" s="30"/>
      <c r="Z16" s="30"/>
      <c r="AA16" s="30"/>
      <c r="AB16" s="30"/>
      <c r="AC16" s="30"/>
      <c r="AD16" s="30"/>
      <c r="AE16" s="30"/>
    </row>
    <row r="17" spans="1:31" s="2" customFormat="1" ht="18" customHeight="1">
      <c r="A17" s="30"/>
      <c r="B17" s="31"/>
      <c r="C17" s="30"/>
      <c r="D17" s="30"/>
      <c r="E17" s="22" t="str">
        <f>IF('Rekapitulácia stavby'!E11="","",'Rekapitulácia stavby'!E11)</f>
        <v xml:space="preserve"> </v>
      </c>
      <c r="F17" s="30"/>
      <c r="G17" s="30"/>
      <c r="H17" s="30"/>
      <c r="I17" s="24" t="s">
        <v>23</v>
      </c>
      <c r="J17" s="22" t="str">
        <f>IF('Rekapitulácia stavby'!AN11="","",'Rekapitulácia stavby'!AN11)</f>
        <v/>
      </c>
      <c r="K17" s="30"/>
      <c r="L17" s="43"/>
      <c r="S17" s="30"/>
      <c r="T17" s="30"/>
      <c r="U17" s="30"/>
      <c r="V17" s="30"/>
      <c r="W17" s="30"/>
      <c r="X17" s="30"/>
      <c r="Y17" s="30"/>
      <c r="Z17" s="30"/>
      <c r="AA17" s="30"/>
      <c r="AB17" s="30"/>
      <c r="AC17" s="30"/>
      <c r="AD17" s="30"/>
      <c r="AE17" s="30"/>
    </row>
    <row r="18" spans="1:31" s="2" customFormat="1" ht="6.95" customHeight="1">
      <c r="A18" s="30"/>
      <c r="B18" s="31"/>
      <c r="C18" s="30"/>
      <c r="D18" s="30"/>
      <c r="E18" s="30"/>
      <c r="F18" s="30"/>
      <c r="G18" s="30"/>
      <c r="H18" s="30"/>
      <c r="I18" s="30"/>
      <c r="J18" s="30"/>
      <c r="K18" s="30"/>
      <c r="L18" s="43"/>
      <c r="S18" s="30"/>
      <c r="T18" s="30"/>
      <c r="U18" s="30"/>
      <c r="V18" s="30"/>
      <c r="W18" s="30"/>
      <c r="X18" s="30"/>
      <c r="Y18" s="30"/>
      <c r="Z18" s="30"/>
      <c r="AA18" s="30"/>
      <c r="AB18" s="30"/>
      <c r="AC18" s="30"/>
      <c r="AD18" s="30"/>
      <c r="AE18" s="30"/>
    </row>
    <row r="19" spans="1:31" s="2" customFormat="1" ht="12" customHeight="1">
      <c r="A19" s="30"/>
      <c r="B19" s="31"/>
      <c r="C19" s="30"/>
      <c r="D19" s="24" t="s">
        <v>24</v>
      </c>
      <c r="E19" s="30"/>
      <c r="F19" s="30"/>
      <c r="G19" s="30"/>
      <c r="H19" s="30"/>
      <c r="I19" s="24" t="s">
        <v>21</v>
      </c>
      <c r="J19" s="25" t="str">
        <f>'Rekapitulácia stavby'!AN13</f>
        <v>Vyplň údaj</v>
      </c>
      <c r="K19" s="30"/>
      <c r="L19" s="43"/>
      <c r="S19" s="30"/>
      <c r="T19" s="30"/>
      <c r="U19" s="30"/>
      <c r="V19" s="30"/>
      <c r="W19" s="30"/>
      <c r="X19" s="30"/>
      <c r="Y19" s="30"/>
      <c r="Z19" s="30"/>
      <c r="AA19" s="30"/>
      <c r="AB19" s="30"/>
      <c r="AC19" s="30"/>
      <c r="AD19" s="30"/>
      <c r="AE19" s="30"/>
    </row>
    <row r="20" spans="1:31" s="2" customFormat="1" ht="18" customHeight="1">
      <c r="A20" s="30"/>
      <c r="B20" s="31"/>
      <c r="C20" s="30"/>
      <c r="D20" s="30"/>
      <c r="E20" s="382" t="str">
        <f>'Rekapitulácia stavby'!E14</f>
        <v>Vyplň údaj</v>
      </c>
      <c r="F20" s="357"/>
      <c r="G20" s="357"/>
      <c r="H20" s="357"/>
      <c r="I20" s="24" t="s">
        <v>23</v>
      </c>
      <c r="J20" s="25" t="str">
        <f>'Rekapitulácia stavby'!AN14</f>
        <v>Vyplň údaj</v>
      </c>
      <c r="K20" s="30"/>
      <c r="L20" s="43"/>
      <c r="S20" s="30"/>
      <c r="T20" s="30"/>
      <c r="U20" s="30"/>
      <c r="V20" s="30"/>
      <c r="W20" s="30"/>
      <c r="X20" s="30"/>
      <c r="Y20" s="30"/>
      <c r="Z20" s="30"/>
      <c r="AA20" s="30"/>
      <c r="AB20" s="30"/>
      <c r="AC20" s="30"/>
      <c r="AD20" s="30"/>
      <c r="AE20" s="30"/>
    </row>
    <row r="21" spans="1:31" s="2" customFormat="1" ht="6.95" customHeight="1">
      <c r="A21" s="30"/>
      <c r="B21" s="31"/>
      <c r="C21" s="30"/>
      <c r="D21" s="30"/>
      <c r="E21" s="30"/>
      <c r="F21" s="30"/>
      <c r="G21" s="30"/>
      <c r="H21" s="30"/>
      <c r="I21" s="30"/>
      <c r="J21" s="30"/>
      <c r="K21" s="30"/>
      <c r="L21" s="43"/>
      <c r="S21" s="30"/>
      <c r="T21" s="30"/>
      <c r="U21" s="30"/>
      <c r="V21" s="30"/>
      <c r="W21" s="30"/>
      <c r="X21" s="30"/>
      <c r="Y21" s="30"/>
      <c r="Z21" s="30"/>
      <c r="AA21" s="30"/>
      <c r="AB21" s="30"/>
      <c r="AC21" s="30"/>
      <c r="AD21" s="30"/>
      <c r="AE21" s="30"/>
    </row>
    <row r="22" spans="1:31" s="2" customFormat="1" ht="12" customHeight="1">
      <c r="A22" s="30"/>
      <c r="B22" s="31"/>
      <c r="C22" s="30"/>
      <c r="D22" s="24" t="s">
        <v>26</v>
      </c>
      <c r="E22" s="30"/>
      <c r="F22" s="30"/>
      <c r="G22" s="30"/>
      <c r="H22" s="30"/>
      <c r="I22" s="24" t="s">
        <v>21</v>
      </c>
      <c r="J22" s="22" t="str">
        <f>IF('Rekapitulácia stavby'!AN16="","",'Rekapitulácia stavby'!AN16)</f>
        <v/>
      </c>
      <c r="K22" s="30"/>
      <c r="L22" s="43"/>
      <c r="S22" s="30"/>
      <c r="T22" s="30"/>
      <c r="U22" s="30"/>
      <c r="V22" s="30"/>
      <c r="W22" s="30"/>
      <c r="X22" s="30"/>
      <c r="Y22" s="30"/>
      <c r="Z22" s="30"/>
      <c r="AA22" s="30"/>
      <c r="AB22" s="30"/>
      <c r="AC22" s="30"/>
      <c r="AD22" s="30"/>
      <c r="AE22" s="30"/>
    </row>
    <row r="23" spans="1:31" s="2" customFormat="1" ht="18" customHeight="1">
      <c r="A23" s="30"/>
      <c r="B23" s="31"/>
      <c r="C23" s="30"/>
      <c r="D23" s="30"/>
      <c r="E23" s="22" t="str">
        <f>IF('Rekapitulácia stavby'!E17="","",'Rekapitulácia stavby'!E17)</f>
        <v xml:space="preserve"> </v>
      </c>
      <c r="F23" s="30"/>
      <c r="G23" s="30"/>
      <c r="H23" s="30"/>
      <c r="I23" s="24" t="s">
        <v>23</v>
      </c>
      <c r="J23" s="22" t="str">
        <f>IF('Rekapitulácia stavby'!AN17="","",'Rekapitulácia stavby'!AN17)</f>
        <v/>
      </c>
      <c r="K23" s="30"/>
      <c r="L23" s="43"/>
      <c r="S23" s="30"/>
      <c r="T23" s="30"/>
      <c r="U23" s="30"/>
      <c r="V23" s="30"/>
      <c r="W23" s="30"/>
      <c r="X23" s="30"/>
      <c r="Y23" s="30"/>
      <c r="Z23" s="30"/>
      <c r="AA23" s="30"/>
      <c r="AB23" s="30"/>
      <c r="AC23" s="30"/>
      <c r="AD23" s="30"/>
      <c r="AE23" s="30"/>
    </row>
    <row r="24" spans="1:31" s="2" customFormat="1" ht="6.95" customHeight="1">
      <c r="A24" s="30"/>
      <c r="B24" s="31"/>
      <c r="C24" s="30"/>
      <c r="D24" s="30"/>
      <c r="E24" s="30"/>
      <c r="F24" s="30"/>
      <c r="G24" s="30"/>
      <c r="H24" s="30"/>
      <c r="I24" s="30"/>
      <c r="J24" s="30"/>
      <c r="K24" s="30"/>
      <c r="L24" s="43"/>
      <c r="S24" s="30"/>
      <c r="T24" s="30"/>
      <c r="U24" s="30"/>
      <c r="V24" s="30"/>
      <c r="W24" s="30"/>
      <c r="X24" s="30"/>
      <c r="Y24" s="30"/>
      <c r="Z24" s="30"/>
      <c r="AA24" s="30"/>
      <c r="AB24" s="30"/>
      <c r="AC24" s="30"/>
      <c r="AD24" s="30"/>
      <c r="AE24" s="30"/>
    </row>
    <row r="25" spans="1:31" s="2" customFormat="1" ht="12" customHeight="1">
      <c r="A25" s="30"/>
      <c r="B25" s="31"/>
      <c r="C25" s="30"/>
      <c r="D25" s="24" t="s">
        <v>28</v>
      </c>
      <c r="E25" s="30"/>
      <c r="F25" s="30"/>
      <c r="G25" s="30"/>
      <c r="H25" s="30"/>
      <c r="I25" s="24" t="s">
        <v>21</v>
      </c>
      <c r="J25" s="22" t="s">
        <v>1</v>
      </c>
      <c r="K25" s="30"/>
      <c r="L25" s="43"/>
      <c r="S25" s="30"/>
      <c r="T25" s="30"/>
      <c r="U25" s="30"/>
      <c r="V25" s="30"/>
      <c r="W25" s="30"/>
      <c r="X25" s="30"/>
      <c r="Y25" s="30"/>
      <c r="Z25" s="30"/>
      <c r="AA25" s="30"/>
      <c r="AB25" s="30"/>
      <c r="AC25" s="30"/>
      <c r="AD25" s="30"/>
      <c r="AE25" s="30"/>
    </row>
    <row r="26" spans="1:31" s="2" customFormat="1" ht="18" customHeight="1">
      <c r="A26" s="30"/>
      <c r="B26" s="31"/>
      <c r="C26" s="30"/>
      <c r="D26" s="30"/>
      <c r="E26" s="22"/>
      <c r="F26" s="30"/>
      <c r="G26" s="30"/>
      <c r="H26" s="30"/>
      <c r="I26" s="24" t="s">
        <v>23</v>
      </c>
      <c r="J26" s="22" t="s">
        <v>1</v>
      </c>
      <c r="K26" s="30"/>
      <c r="L26" s="43"/>
      <c r="S26" s="30"/>
      <c r="T26" s="30"/>
      <c r="U26" s="30"/>
      <c r="V26" s="30"/>
      <c r="W26" s="30"/>
      <c r="X26" s="30"/>
      <c r="Y26" s="30"/>
      <c r="Z26" s="30"/>
      <c r="AA26" s="30"/>
      <c r="AB26" s="30"/>
      <c r="AC26" s="30"/>
      <c r="AD26" s="30"/>
      <c r="AE26" s="30"/>
    </row>
    <row r="27" spans="1:31" s="2" customFormat="1" ht="6.95" customHeight="1">
      <c r="A27" s="30"/>
      <c r="B27" s="31"/>
      <c r="C27" s="30"/>
      <c r="D27" s="30"/>
      <c r="E27" s="30"/>
      <c r="F27" s="30"/>
      <c r="G27" s="30"/>
      <c r="H27" s="30"/>
      <c r="I27" s="30"/>
      <c r="J27" s="30"/>
      <c r="K27" s="30"/>
      <c r="L27" s="43"/>
      <c r="S27" s="30"/>
      <c r="T27" s="30"/>
      <c r="U27" s="30"/>
      <c r="V27" s="30"/>
      <c r="W27" s="30"/>
      <c r="X27" s="30"/>
      <c r="Y27" s="30"/>
      <c r="Z27" s="30"/>
      <c r="AA27" s="30"/>
      <c r="AB27" s="30"/>
      <c r="AC27" s="30"/>
      <c r="AD27" s="30"/>
      <c r="AE27" s="30"/>
    </row>
    <row r="28" spans="1:31" s="2" customFormat="1" ht="12" customHeight="1">
      <c r="A28" s="30"/>
      <c r="B28" s="31"/>
      <c r="C28" s="30"/>
      <c r="D28" s="24" t="s">
        <v>29</v>
      </c>
      <c r="E28" s="30"/>
      <c r="F28" s="30"/>
      <c r="G28" s="30"/>
      <c r="H28" s="30"/>
      <c r="I28" s="30"/>
      <c r="J28" s="30"/>
      <c r="K28" s="30"/>
      <c r="L28" s="43"/>
      <c r="S28" s="30"/>
      <c r="T28" s="30"/>
      <c r="U28" s="30"/>
      <c r="V28" s="30"/>
      <c r="W28" s="30"/>
      <c r="X28" s="30"/>
      <c r="Y28" s="30"/>
      <c r="Z28" s="30"/>
      <c r="AA28" s="30"/>
      <c r="AB28" s="30"/>
      <c r="AC28" s="30"/>
      <c r="AD28" s="30"/>
      <c r="AE28" s="30"/>
    </row>
    <row r="29" spans="1:31" s="8" customFormat="1" ht="14.45" customHeight="1">
      <c r="A29" s="104"/>
      <c r="B29" s="105"/>
      <c r="C29" s="104"/>
      <c r="D29" s="104"/>
      <c r="E29" s="376" t="s">
        <v>1</v>
      </c>
      <c r="F29" s="376"/>
      <c r="G29" s="376"/>
      <c r="H29" s="376"/>
      <c r="I29" s="104"/>
      <c r="J29" s="104"/>
      <c r="K29" s="104"/>
      <c r="L29" s="106"/>
      <c r="S29" s="104"/>
      <c r="T29" s="104"/>
      <c r="U29" s="104"/>
      <c r="V29" s="104"/>
      <c r="W29" s="104"/>
      <c r="X29" s="104"/>
      <c r="Y29" s="104"/>
      <c r="Z29" s="104"/>
      <c r="AA29" s="104"/>
      <c r="AB29" s="104"/>
      <c r="AC29" s="104"/>
      <c r="AD29" s="104"/>
      <c r="AE29" s="104"/>
    </row>
    <row r="30" spans="1:31" s="2" customFormat="1" ht="6.95" customHeight="1">
      <c r="A30" s="30"/>
      <c r="B30" s="31"/>
      <c r="C30" s="30"/>
      <c r="D30" s="30"/>
      <c r="E30" s="30"/>
      <c r="F30" s="30"/>
      <c r="G30" s="30"/>
      <c r="H30" s="30"/>
      <c r="I30" s="30"/>
      <c r="J30" s="30"/>
      <c r="K30" s="30"/>
      <c r="L30" s="43"/>
      <c r="S30" s="30"/>
      <c r="T30" s="30"/>
      <c r="U30" s="30"/>
      <c r="V30" s="30"/>
      <c r="W30" s="30"/>
      <c r="X30" s="30"/>
      <c r="Y30" s="30"/>
      <c r="Z30" s="30"/>
      <c r="AA30" s="30"/>
      <c r="AB30" s="30"/>
      <c r="AC30" s="30"/>
      <c r="AD30" s="30"/>
      <c r="AE30" s="30"/>
    </row>
    <row r="31" spans="1:31" s="2" customFormat="1" ht="6.95"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25.35" customHeight="1">
      <c r="A32" s="30"/>
      <c r="B32" s="31"/>
      <c r="C32" s="30"/>
      <c r="D32" s="107" t="s">
        <v>33</v>
      </c>
      <c r="E32" s="30"/>
      <c r="F32" s="30"/>
      <c r="G32" s="30"/>
      <c r="H32" s="30"/>
      <c r="I32" s="30"/>
      <c r="J32" s="72">
        <f>ROUND(J123, 2)</f>
        <v>0</v>
      </c>
      <c r="K32" s="30"/>
      <c r="L32" s="43"/>
      <c r="S32" s="30"/>
      <c r="T32" s="30"/>
      <c r="U32" s="30"/>
      <c r="V32" s="30"/>
      <c r="W32" s="30"/>
      <c r="X32" s="30"/>
      <c r="Y32" s="30"/>
      <c r="Z32" s="30"/>
      <c r="AA32" s="30"/>
      <c r="AB32" s="30"/>
      <c r="AC32" s="30"/>
      <c r="AD32" s="30"/>
      <c r="AE32" s="30"/>
    </row>
    <row r="33" spans="1:31" s="2" customFormat="1" ht="6.95" customHeight="1">
      <c r="A33" s="30"/>
      <c r="B33" s="31"/>
      <c r="C33" s="30"/>
      <c r="D33" s="67"/>
      <c r="E33" s="67"/>
      <c r="F33" s="67"/>
      <c r="G33" s="67"/>
      <c r="H33" s="67"/>
      <c r="I33" s="67"/>
      <c r="J33" s="67"/>
      <c r="K33" s="67"/>
      <c r="L33" s="43"/>
      <c r="S33" s="30"/>
      <c r="T33" s="30"/>
      <c r="U33" s="30"/>
      <c r="V33" s="30"/>
      <c r="W33" s="30"/>
      <c r="X33" s="30"/>
      <c r="Y33" s="30"/>
      <c r="Z33" s="30"/>
      <c r="AA33" s="30"/>
      <c r="AB33" s="30"/>
      <c r="AC33" s="30"/>
      <c r="AD33" s="30"/>
      <c r="AE33" s="30"/>
    </row>
    <row r="34" spans="1:31" s="2" customFormat="1" ht="14.45" customHeight="1">
      <c r="A34" s="30"/>
      <c r="B34" s="31"/>
      <c r="C34" s="30"/>
      <c r="D34" s="30"/>
      <c r="E34" s="30"/>
      <c r="F34" s="34" t="s">
        <v>35</v>
      </c>
      <c r="G34" s="30"/>
      <c r="H34" s="30"/>
      <c r="I34" s="34" t="s">
        <v>34</v>
      </c>
      <c r="J34" s="34" t="s">
        <v>36</v>
      </c>
      <c r="K34" s="30"/>
      <c r="L34" s="43"/>
      <c r="S34" s="30"/>
      <c r="T34" s="30"/>
      <c r="U34" s="30"/>
      <c r="V34" s="30"/>
      <c r="W34" s="30"/>
      <c r="X34" s="30"/>
      <c r="Y34" s="30"/>
      <c r="Z34" s="30"/>
      <c r="AA34" s="30"/>
      <c r="AB34" s="30"/>
      <c r="AC34" s="30"/>
      <c r="AD34" s="30"/>
      <c r="AE34" s="30"/>
    </row>
    <row r="35" spans="1:31" s="2" customFormat="1" ht="14.45" customHeight="1">
      <c r="A35" s="30"/>
      <c r="B35" s="31"/>
      <c r="C35" s="30"/>
      <c r="D35" s="108" t="s">
        <v>37</v>
      </c>
      <c r="E35" s="36" t="s">
        <v>38</v>
      </c>
      <c r="F35" s="109">
        <f>ROUND((SUM(BE123:BE151)),  2)</f>
        <v>0</v>
      </c>
      <c r="G35" s="110"/>
      <c r="H35" s="110"/>
      <c r="I35" s="111">
        <v>0.2</v>
      </c>
      <c r="J35" s="109">
        <f>ROUND(((SUM(BE123:BE151))*I35),  2)</f>
        <v>0</v>
      </c>
      <c r="K35" s="30"/>
      <c r="L35" s="43"/>
      <c r="S35" s="30"/>
      <c r="T35" s="30"/>
      <c r="U35" s="30"/>
      <c r="V35" s="30"/>
      <c r="W35" s="30"/>
      <c r="X35" s="30"/>
      <c r="Y35" s="30"/>
      <c r="Z35" s="30"/>
      <c r="AA35" s="30"/>
      <c r="AB35" s="30"/>
      <c r="AC35" s="30"/>
      <c r="AD35" s="30"/>
      <c r="AE35" s="30"/>
    </row>
    <row r="36" spans="1:31" s="2" customFormat="1" ht="14.45" customHeight="1">
      <c r="A36" s="30"/>
      <c r="B36" s="31"/>
      <c r="C36" s="30"/>
      <c r="D36" s="30"/>
      <c r="E36" s="36" t="s">
        <v>39</v>
      </c>
      <c r="F36" s="109">
        <f>ROUND((SUM(BF123:BF151)),  2)</f>
        <v>0</v>
      </c>
      <c r="G36" s="110"/>
      <c r="H36" s="110"/>
      <c r="I36" s="111">
        <v>0.2</v>
      </c>
      <c r="J36" s="109">
        <f>ROUND(((SUM(BF123:BF151))*I36),  2)</f>
        <v>0</v>
      </c>
      <c r="K36" s="30"/>
      <c r="L36" s="43"/>
      <c r="S36" s="30"/>
      <c r="T36" s="30"/>
      <c r="U36" s="30"/>
      <c r="V36" s="30"/>
      <c r="W36" s="30"/>
      <c r="X36" s="30"/>
      <c r="Y36" s="30"/>
      <c r="Z36" s="30"/>
      <c r="AA36" s="30"/>
      <c r="AB36" s="30"/>
      <c r="AC36" s="30"/>
      <c r="AD36" s="30"/>
      <c r="AE36" s="30"/>
    </row>
    <row r="37" spans="1:31" s="2" customFormat="1" ht="14.45" hidden="1" customHeight="1">
      <c r="A37" s="30"/>
      <c r="B37" s="31"/>
      <c r="C37" s="30"/>
      <c r="D37" s="30"/>
      <c r="E37" s="24" t="s">
        <v>40</v>
      </c>
      <c r="F37" s="112">
        <f>ROUND((SUM(BG123:BG151)),  2)</f>
        <v>0</v>
      </c>
      <c r="G37" s="30"/>
      <c r="H37" s="30"/>
      <c r="I37" s="113">
        <v>0.2</v>
      </c>
      <c r="J37" s="112">
        <f>0</f>
        <v>0</v>
      </c>
      <c r="K37" s="30"/>
      <c r="L37" s="43"/>
      <c r="S37" s="30"/>
      <c r="T37" s="30"/>
      <c r="U37" s="30"/>
      <c r="V37" s="30"/>
      <c r="W37" s="30"/>
      <c r="X37" s="30"/>
      <c r="Y37" s="30"/>
      <c r="Z37" s="30"/>
      <c r="AA37" s="30"/>
      <c r="AB37" s="30"/>
      <c r="AC37" s="30"/>
      <c r="AD37" s="30"/>
      <c r="AE37" s="30"/>
    </row>
    <row r="38" spans="1:31" s="2" customFormat="1" ht="14.45" hidden="1" customHeight="1">
      <c r="A38" s="30"/>
      <c r="B38" s="31"/>
      <c r="C38" s="30"/>
      <c r="D38" s="30"/>
      <c r="E38" s="24" t="s">
        <v>41</v>
      </c>
      <c r="F38" s="112">
        <f>ROUND((SUM(BH123:BH151)),  2)</f>
        <v>0</v>
      </c>
      <c r="G38" s="30"/>
      <c r="H38" s="30"/>
      <c r="I38" s="113">
        <v>0.2</v>
      </c>
      <c r="J38" s="112">
        <f>0</f>
        <v>0</v>
      </c>
      <c r="K38" s="30"/>
      <c r="L38" s="43"/>
      <c r="S38" s="30"/>
      <c r="T38" s="30"/>
      <c r="U38" s="30"/>
      <c r="V38" s="30"/>
      <c r="W38" s="30"/>
      <c r="X38" s="30"/>
      <c r="Y38" s="30"/>
      <c r="Z38" s="30"/>
      <c r="AA38" s="30"/>
      <c r="AB38" s="30"/>
      <c r="AC38" s="30"/>
      <c r="AD38" s="30"/>
      <c r="AE38" s="30"/>
    </row>
    <row r="39" spans="1:31" s="2" customFormat="1" ht="14.45" hidden="1" customHeight="1">
      <c r="A39" s="30"/>
      <c r="B39" s="31"/>
      <c r="C39" s="30"/>
      <c r="D39" s="30"/>
      <c r="E39" s="36" t="s">
        <v>42</v>
      </c>
      <c r="F39" s="109">
        <f>ROUND((SUM(BI123:BI151)),  2)</f>
        <v>0</v>
      </c>
      <c r="G39" s="110"/>
      <c r="H39" s="110"/>
      <c r="I39" s="111">
        <v>0</v>
      </c>
      <c r="J39" s="109">
        <f>0</f>
        <v>0</v>
      </c>
      <c r="K39" s="30"/>
      <c r="L39" s="43"/>
      <c r="S39" s="30"/>
      <c r="T39" s="30"/>
      <c r="U39" s="30"/>
      <c r="V39" s="30"/>
      <c r="W39" s="30"/>
      <c r="X39" s="30"/>
      <c r="Y39" s="30"/>
      <c r="Z39" s="30"/>
      <c r="AA39" s="30"/>
      <c r="AB39" s="30"/>
      <c r="AC39" s="30"/>
      <c r="AD39" s="30"/>
      <c r="AE39" s="30"/>
    </row>
    <row r="40" spans="1:31" s="2" customFormat="1" ht="6.95"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2" customFormat="1" ht="25.35" customHeight="1">
      <c r="A41" s="30"/>
      <c r="B41" s="31"/>
      <c r="C41" s="102"/>
      <c r="D41" s="114" t="s">
        <v>43</v>
      </c>
      <c r="E41" s="61"/>
      <c r="F41" s="61"/>
      <c r="G41" s="115" t="s">
        <v>44</v>
      </c>
      <c r="H41" s="116" t="s">
        <v>45</v>
      </c>
      <c r="I41" s="61"/>
      <c r="J41" s="117">
        <f>SUM(J32:J39)</f>
        <v>0</v>
      </c>
      <c r="K41" s="118"/>
      <c r="L41" s="43"/>
      <c r="S41" s="30"/>
      <c r="T41" s="30"/>
      <c r="U41" s="30"/>
      <c r="V41" s="30"/>
      <c r="W41" s="30"/>
      <c r="X41" s="30"/>
      <c r="Y41" s="30"/>
      <c r="Z41" s="30"/>
      <c r="AA41" s="30"/>
      <c r="AB41" s="30"/>
      <c r="AC41" s="30"/>
      <c r="AD41" s="30"/>
      <c r="AE41" s="30"/>
    </row>
    <row r="42" spans="1:31" s="2" customFormat="1" ht="14.45" customHeight="1">
      <c r="A42" s="30"/>
      <c r="B42" s="31"/>
      <c r="C42" s="30"/>
      <c r="D42" s="30"/>
      <c r="E42" s="30"/>
      <c r="F42" s="30"/>
      <c r="G42" s="30"/>
      <c r="H42" s="30"/>
      <c r="I42" s="30"/>
      <c r="J42" s="30"/>
      <c r="K42" s="30"/>
      <c r="L42" s="43"/>
      <c r="S42" s="30"/>
      <c r="T42" s="30"/>
      <c r="U42" s="30"/>
      <c r="V42" s="30"/>
      <c r="W42" s="30"/>
      <c r="X42" s="30"/>
      <c r="Y42" s="30"/>
      <c r="Z42" s="30"/>
      <c r="AA42" s="30"/>
      <c r="AB42" s="30"/>
      <c r="AC42" s="30"/>
      <c r="AD42" s="30"/>
      <c r="AE42" s="30"/>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3"/>
      <c r="D50" s="44" t="s">
        <v>46</v>
      </c>
      <c r="E50" s="45"/>
      <c r="F50" s="45"/>
      <c r="G50" s="44" t="s">
        <v>47</v>
      </c>
      <c r="H50" s="45"/>
      <c r="I50" s="45"/>
      <c r="J50" s="45"/>
      <c r="K50" s="45"/>
      <c r="L50" s="43"/>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0"/>
      <c r="B61" s="31"/>
      <c r="C61" s="30"/>
      <c r="D61" s="46" t="s">
        <v>48</v>
      </c>
      <c r="E61" s="33"/>
      <c r="F61" s="119" t="s">
        <v>49</v>
      </c>
      <c r="G61" s="46" t="s">
        <v>48</v>
      </c>
      <c r="H61" s="33"/>
      <c r="I61" s="33"/>
      <c r="J61" s="120" t="s">
        <v>49</v>
      </c>
      <c r="K61" s="33"/>
      <c r="L61" s="43"/>
      <c r="S61" s="30"/>
      <c r="T61" s="30"/>
      <c r="U61" s="30"/>
      <c r="V61" s="30"/>
      <c r="W61" s="30"/>
      <c r="X61" s="30"/>
      <c r="Y61" s="30"/>
      <c r="Z61" s="30"/>
      <c r="AA61" s="30"/>
      <c r="AB61" s="30"/>
      <c r="AC61" s="30"/>
      <c r="AD61" s="30"/>
      <c r="AE61" s="30"/>
    </row>
    <row r="62" spans="1:31">
      <c r="B62" s="17"/>
      <c r="L62" s="17"/>
    </row>
    <row r="63" spans="1:31">
      <c r="B63" s="17"/>
      <c r="L63" s="17"/>
    </row>
    <row r="64" spans="1:31">
      <c r="B64" s="17"/>
      <c r="L64" s="17"/>
    </row>
    <row r="65" spans="1:31" s="2" customFormat="1" ht="12.75">
      <c r="A65" s="30"/>
      <c r="B65" s="31"/>
      <c r="C65" s="30"/>
      <c r="D65" s="44" t="s">
        <v>50</v>
      </c>
      <c r="E65" s="47"/>
      <c r="F65" s="47"/>
      <c r="G65" s="44" t="s">
        <v>51</v>
      </c>
      <c r="H65" s="47"/>
      <c r="I65" s="47"/>
      <c r="J65" s="47"/>
      <c r="K65" s="47"/>
      <c r="L65" s="43"/>
      <c r="S65" s="30"/>
      <c r="T65" s="30"/>
      <c r="U65" s="30"/>
      <c r="V65" s="30"/>
      <c r="W65" s="30"/>
      <c r="X65" s="30"/>
      <c r="Y65" s="30"/>
      <c r="Z65" s="30"/>
      <c r="AA65" s="30"/>
      <c r="AB65" s="30"/>
      <c r="AC65" s="30"/>
      <c r="AD65" s="30"/>
      <c r="AE65" s="30"/>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0"/>
      <c r="B76" s="31"/>
      <c r="C76" s="30"/>
      <c r="D76" s="46" t="s">
        <v>48</v>
      </c>
      <c r="E76" s="33"/>
      <c r="F76" s="119" t="s">
        <v>49</v>
      </c>
      <c r="G76" s="46" t="s">
        <v>48</v>
      </c>
      <c r="H76" s="33"/>
      <c r="I76" s="33"/>
      <c r="J76" s="120" t="s">
        <v>49</v>
      </c>
      <c r="K76" s="33"/>
      <c r="L76" s="43"/>
      <c r="S76" s="30"/>
      <c r="T76" s="30"/>
      <c r="U76" s="30"/>
      <c r="V76" s="30"/>
      <c r="W76" s="30"/>
      <c r="X76" s="30"/>
      <c r="Y76" s="30"/>
      <c r="Z76" s="30"/>
      <c r="AA76" s="30"/>
      <c r="AB76" s="30"/>
      <c r="AC76" s="30"/>
      <c r="AD76" s="30"/>
      <c r="AE76" s="30"/>
    </row>
    <row r="77" spans="1:31" s="2" customFormat="1" ht="14.45" customHeight="1">
      <c r="A77" s="30"/>
      <c r="B77" s="48"/>
      <c r="C77" s="49"/>
      <c r="D77" s="49"/>
      <c r="E77" s="49"/>
      <c r="F77" s="49"/>
      <c r="G77" s="49"/>
      <c r="H77" s="49"/>
      <c r="I77" s="49"/>
      <c r="J77" s="49"/>
      <c r="K77" s="49"/>
      <c r="L77" s="43"/>
      <c r="S77" s="30"/>
      <c r="T77" s="30"/>
      <c r="U77" s="30"/>
      <c r="V77" s="30"/>
      <c r="W77" s="30"/>
      <c r="X77" s="30"/>
      <c r="Y77" s="30"/>
      <c r="Z77" s="30"/>
      <c r="AA77" s="30"/>
      <c r="AB77" s="30"/>
      <c r="AC77" s="30"/>
      <c r="AD77" s="30"/>
      <c r="AE77" s="30"/>
    </row>
    <row r="81" spans="1:31" s="2" customFormat="1" ht="6.95" customHeight="1">
      <c r="A81" s="30"/>
      <c r="B81" s="50"/>
      <c r="C81" s="51"/>
      <c r="D81" s="51"/>
      <c r="E81" s="51"/>
      <c r="F81" s="51"/>
      <c r="G81" s="51"/>
      <c r="H81" s="51"/>
      <c r="I81" s="51"/>
      <c r="J81" s="51"/>
      <c r="K81" s="51"/>
      <c r="L81" s="43"/>
      <c r="S81" s="30"/>
      <c r="T81" s="30"/>
      <c r="U81" s="30"/>
      <c r="V81" s="30"/>
      <c r="W81" s="30"/>
      <c r="X81" s="30"/>
      <c r="Y81" s="30"/>
      <c r="Z81" s="30"/>
      <c r="AA81" s="30"/>
      <c r="AB81" s="30"/>
      <c r="AC81" s="30"/>
      <c r="AD81" s="30"/>
      <c r="AE81" s="30"/>
    </row>
    <row r="82" spans="1:31" s="2" customFormat="1" ht="24.95" customHeight="1">
      <c r="A82" s="30"/>
      <c r="B82" s="31"/>
      <c r="C82" s="18" t="s">
        <v>1022</v>
      </c>
      <c r="D82" s="30"/>
      <c r="E82" s="30"/>
      <c r="F82" s="30"/>
      <c r="G82" s="30"/>
      <c r="H82" s="30"/>
      <c r="I82" s="30"/>
      <c r="J82" s="30"/>
      <c r="K82" s="30"/>
      <c r="L82" s="43"/>
      <c r="S82" s="30"/>
      <c r="T82" s="30"/>
      <c r="U82" s="30"/>
      <c r="V82" s="30"/>
      <c r="W82" s="30"/>
      <c r="X82" s="30"/>
      <c r="Y82" s="30"/>
      <c r="Z82" s="30"/>
      <c r="AA82" s="30"/>
      <c r="AB82" s="30"/>
      <c r="AC82" s="30"/>
      <c r="AD82" s="30"/>
      <c r="AE82" s="30"/>
    </row>
    <row r="83" spans="1:31" s="2" customFormat="1" ht="6.95" customHeight="1">
      <c r="A83" s="30"/>
      <c r="B83" s="31"/>
      <c r="C83" s="30"/>
      <c r="D83" s="30"/>
      <c r="E83" s="30"/>
      <c r="F83" s="30"/>
      <c r="G83" s="30"/>
      <c r="H83" s="30"/>
      <c r="I83" s="30"/>
      <c r="J83" s="30"/>
      <c r="K83" s="30"/>
      <c r="L83" s="43"/>
      <c r="S83" s="30"/>
      <c r="T83" s="30"/>
      <c r="U83" s="30"/>
      <c r="V83" s="30"/>
      <c r="W83" s="30"/>
      <c r="X83" s="30"/>
      <c r="Y83" s="30"/>
      <c r="Z83" s="30"/>
      <c r="AA83" s="30"/>
      <c r="AB83" s="30"/>
      <c r="AC83" s="30"/>
      <c r="AD83" s="30"/>
      <c r="AE83" s="30"/>
    </row>
    <row r="84" spans="1:31" s="2" customFormat="1" ht="12" customHeight="1">
      <c r="A84" s="30"/>
      <c r="B84" s="31"/>
      <c r="C84" s="24" t="s">
        <v>14</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14.45" customHeight="1">
      <c r="A85" s="30"/>
      <c r="B85" s="31"/>
      <c r="C85" s="30"/>
      <c r="D85" s="30"/>
      <c r="E85" s="380" t="str">
        <f>E7</f>
        <v>Zníženie energetickej náročnosti verejnej budovy Obecná knižnica Porúbka</v>
      </c>
      <c r="F85" s="381"/>
      <c r="G85" s="381"/>
      <c r="H85" s="381"/>
      <c r="I85" s="30"/>
      <c r="J85" s="30"/>
      <c r="K85" s="30"/>
      <c r="L85" s="43"/>
      <c r="S85" s="30"/>
      <c r="T85" s="30"/>
      <c r="U85" s="30"/>
      <c r="V85" s="30"/>
      <c r="W85" s="30"/>
      <c r="X85" s="30"/>
      <c r="Y85" s="30"/>
      <c r="Z85" s="30"/>
      <c r="AA85" s="30"/>
      <c r="AB85" s="30"/>
      <c r="AC85" s="30"/>
      <c r="AD85" s="30"/>
      <c r="AE85" s="30"/>
    </row>
    <row r="86" spans="1:31" s="1" customFormat="1" ht="12" customHeight="1">
      <c r="B86" s="17"/>
      <c r="C86" s="24" t="s">
        <v>100</v>
      </c>
      <c r="L86" s="17"/>
    </row>
    <row r="87" spans="1:31" s="2" customFormat="1" ht="14.45" customHeight="1">
      <c r="A87" s="30"/>
      <c r="B87" s="31"/>
      <c r="C87" s="30"/>
      <c r="D87" s="30"/>
      <c r="E87" s="380" t="s">
        <v>101</v>
      </c>
      <c r="F87" s="379"/>
      <c r="G87" s="379"/>
      <c r="H87" s="379"/>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102</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333" t="str">
        <f>E11</f>
        <v>e - Vzduchotechnika</v>
      </c>
      <c r="F89" s="379"/>
      <c r="G89" s="379"/>
      <c r="H89" s="379"/>
      <c r="I89" s="30"/>
      <c r="J89" s="30"/>
      <c r="K89" s="30"/>
      <c r="L89" s="43"/>
      <c r="S89" s="30"/>
      <c r="T89" s="30"/>
      <c r="U89" s="30"/>
      <c r="V89" s="30"/>
      <c r="W89" s="30"/>
      <c r="X89" s="30"/>
      <c r="Y89" s="30"/>
      <c r="Z89" s="30"/>
      <c r="AA89" s="30"/>
      <c r="AB89" s="30"/>
      <c r="AC89" s="30"/>
      <c r="AD89" s="30"/>
      <c r="AE89" s="30"/>
    </row>
    <row r="90" spans="1:31" s="2" customFormat="1" ht="6.95"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17</v>
      </c>
      <c r="D91" s="30"/>
      <c r="E91" s="30"/>
      <c r="F91" s="22" t="str">
        <f>F14</f>
        <v xml:space="preserve">Porúbka </v>
      </c>
      <c r="G91" s="30"/>
      <c r="H91" s="30"/>
      <c r="I91" s="24" t="s">
        <v>19</v>
      </c>
      <c r="J91" s="56" t="str">
        <f>IF(J14="","",J14)</f>
        <v>Vyplň údaj</v>
      </c>
      <c r="K91" s="30"/>
      <c r="L91" s="43"/>
      <c r="S91" s="30"/>
      <c r="T91" s="30"/>
      <c r="U91" s="30"/>
      <c r="V91" s="30"/>
      <c r="W91" s="30"/>
      <c r="X91" s="30"/>
      <c r="Y91" s="30"/>
      <c r="Z91" s="30"/>
      <c r="AA91" s="30"/>
      <c r="AB91" s="30"/>
      <c r="AC91" s="30"/>
      <c r="AD91" s="30"/>
      <c r="AE91" s="30"/>
    </row>
    <row r="92" spans="1:31" s="2" customFormat="1" ht="6.95"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15.6" customHeight="1">
      <c r="A93" s="30"/>
      <c r="B93" s="31"/>
      <c r="C93" s="24" t="s">
        <v>20</v>
      </c>
      <c r="D93" s="30"/>
      <c r="E93" s="30"/>
      <c r="F93" s="22" t="str">
        <f>E17</f>
        <v xml:space="preserve"> </v>
      </c>
      <c r="G93" s="30"/>
      <c r="H93" s="30"/>
      <c r="I93" s="24" t="s">
        <v>26</v>
      </c>
      <c r="J93" s="27" t="str">
        <f>E23</f>
        <v xml:space="preserve"> </v>
      </c>
      <c r="K93" s="30"/>
      <c r="L93" s="43"/>
      <c r="S93" s="30"/>
      <c r="T93" s="30"/>
      <c r="U93" s="30"/>
      <c r="V93" s="30"/>
      <c r="W93" s="30"/>
      <c r="X93" s="30"/>
      <c r="Y93" s="30"/>
      <c r="Z93" s="30"/>
      <c r="AA93" s="30"/>
      <c r="AB93" s="30"/>
      <c r="AC93" s="30"/>
      <c r="AD93" s="30"/>
      <c r="AE93" s="30"/>
    </row>
    <row r="94" spans="1:31" s="2" customFormat="1" ht="26.45" customHeight="1">
      <c r="A94" s="30"/>
      <c r="B94" s="31"/>
      <c r="C94" s="24" t="s">
        <v>24</v>
      </c>
      <c r="D94" s="30"/>
      <c r="E94" s="30"/>
      <c r="F94" s="22" t="str">
        <f>IF(E20="","",E20)</f>
        <v>Vyplň údaj</v>
      </c>
      <c r="G94" s="30"/>
      <c r="H94" s="30"/>
      <c r="I94" s="24" t="s">
        <v>28</v>
      </c>
      <c r="J94" s="27">
        <f>E26</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1" t="s">
        <v>104</v>
      </c>
      <c r="D96" s="102"/>
      <c r="E96" s="102"/>
      <c r="F96" s="102"/>
      <c r="G96" s="102"/>
      <c r="H96" s="102"/>
      <c r="I96" s="102"/>
      <c r="J96" s="122" t="s">
        <v>105</v>
      </c>
      <c r="K96" s="102"/>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9" customHeight="1">
      <c r="A98" s="30"/>
      <c r="B98" s="31"/>
      <c r="C98" s="123" t="s">
        <v>106</v>
      </c>
      <c r="D98" s="30"/>
      <c r="E98" s="30"/>
      <c r="F98" s="30"/>
      <c r="G98" s="30"/>
      <c r="H98" s="30"/>
      <c r="I98" s="30"/>
      <c r="J98" s="72">
        <f>J123</f>
        <v>0</v>
      </c>
      <c r="K98" s="30"/>
      <c r="L98" s="43"/>
      <c r="S98" s="30"/>
      <c r="T98" s="30"/>
      <c r="U98" s="30"/>
      <c r="V98" s="30"/>
      <c r="W98" s="30"/>
      <c r="X98" s="30"/>
      <c r="Y98" s="30"/>
      <c r="Z98" s="30"/>
      <c r="AA98" s="30"/>
      <c r="AB98" s="30"/>
      <c r="AC98" s="30"/>
      <c r="AD98" s="30"/>
      <c r="AE98" s="30"/>
      <c r="AU98" s="14" t="s">
        <v>107</v>
      </c>
    </row>
    <row r="99" spans="1:47" s="9" customFormat="1" ht="24.95" customHeight="1">
      <c r="B99" s="124"/>
      <c r="D99" s="125" t="s">
        <v>115</v>
      </c>
      <c r="E99" s="126"/>
      <c r="F99" s="126"/>
      <c r="G99" s="126"/>
      <c r="H99" s="126"/>
      <c r="I99" s="126"/>
      <c r="J99" s="127">
        <f>J124</f>
        <v>0</v>
      </c>
      <c r="L99" s="124"/>
    </row>
    <row r="100" spans="1:47" s="10" customFormat="1" ht="19.899999999999999" customHeight="1">
      <c r="B100" s="128"/>
      <c r="D100" s="129" t="s">
        <v>118</v>
      </c>
      <c r="E100" s="130"/>
      <c r="F100" s="130"/>
      <c r="G100" s="130"/>
      <c r="H100" s="130"/>
      <c r="I100" s="130"/>
      <c r="J100" s="131">
        <f>J125</f>
        <v>0</v>
      </c>
      <c r="L100" s="128"/>
    </row>
    <row r="101" spans="1:47" s="10" customFormat="1" ht="19.899999999999999" customHeight="1">
      <c r="B101" s="128"/>
      <c r="D101" s="129" t="s">
        <v>981</v>
      </c>
      <c r="E101" s="130"/>
      <c r="F101" s="130"/>
      <c r="G101" s="130"/>
      <c r="H101" s="130"/>
      <c r="I101" s="130"/>
      <c r="J101" s="131">
        <f>J129</f>
        <v>0</v>
      </c>
      <c r="L101" s="128"/>
    </row>
    <row r="102" spans="1:47" s="2" customFormat="1" ht="21.75" customHeight="1">
      <c r="A102" s="30"/>
      <c r="B102" s="31"/>
      <c r="C102" s="30"/>
      <c r="D102" s="30"/>
      <c r="E102" s="30"/>
      <c r="F102" s="30"/>
      <c r="G102" s="30"/>
      <c r="H102" s="30"/>
      <c r="I102" s="30"/>
      <c r="J102" s="30"/>
      <c r="K102" s="30"/>
      <c r="L102" s="43"/>
      <c r="S102" s="30"/>
      <c r="T102" s="30"/>
      <c r="U102" s="30"/>
      <c r="V102" s="30"/>
      <c r="W102" s="30"/>
      <c r="X102" s="30"/>
      <c r="Y102" s="30"/>
      <c r="Z102" s="30"/>
      <c r="AA102" s="30"/>
      <c r="AB102" s="30"/>
      <c r="AC102" s="30"/>
      <c r="AD102" s="30"/>
      <c r="AE102" s="30"/>
    </row>
    <row r="103" spans="1:47" s="2" customFormat="1" ht="6.95" customHeight="1">
      <c r="A103" s="30"/>
      <c r="B103" s="48"/>
      <c r="C103" s="49"/>
      <c r="D103" s="49"/>
      <c r="E103" s="49"/>
      <c r="F103" s="49"/>
      <c r="G103" s="49"/>
      <c r="H103" s="49"/>
      <c r="I103" s="49"/>
      <c r="J103" s="49"/>
      <c r="K103" s="49"/>
      <c r="L103" s="43"/>
      <c r="S103" s="30"/>
      <c r="T103" s="30"/>
      <c r="U103" s="30"/>
      <c r="V103" s="30"/>
      <c r="W103" s="30"/>
      <c r="X103" s="30"/>
      <c r="Y103" s="30"/>
      <c r="Z103" s="30"/>
      <c r="AA103" s="30"/>
      <c r="AB103" s="30"/>
      <c r="AC103" s="30"/>
      <c r="AD103" s="30"/>
      <c r="AE103" s="30"/>
    </row>
    <row r="107" spans="1:47" s="2" customFormat="1" ht="6.95" customHeight="1">
      <c r="A107" s="30"/>
      <c r="B107" s="50"/>
      <c r="C107" s="51"/>
      <c r="D107" s="51"/>
      <c r="E107" s="51"/>
      <c r="F107" s="51"/>
      <c r="G107" s="51"/>
      <c r="H107" s="51"/>
      <c r="I107" s="51"/>
      <c r="J107" s="51"/>
      <c r="K107" s="51"/>
      <c r="L107" s="43"/>
      <c r="S107" s="30"/>
      <c r="T107" s="30"/>
      <c r="U107" s="30"/>
      <c r="V107" s="30"/>
      <c r="W107" s="30"/>
      <c r="X107" s="30"/>
      <c r="Y107" s="30"/>
      <c r="Z107" s="30"/>
      <c r="AA107" s="30"/>
      <c r="AB107" s="30"/>
      <c r="AC107" s="30"/>
      <c r="AD107" s="30"/>
      <c r="AE107" s="30"/>
    </row>
    <row r="108" spans="1:47" s="2" customFormat="1" ht="24.95" customHeight="1">
      <c r="A108" s="30"/>
      <c r="B108" s="31"/>
      <c r="C108" s="18" t="s">
        <v>1023</v>
      </c>
      <c r="D108" s="30"/>
      <c r="E108" s="30"/>
      <c r="F108" s="30"/>
      <c r="G108" s="30"/>
      <c r="H108" s="30"/>
      <c r="I108" s="30"/>
      <c r="J108" s="30"/>
      <c r="K108" s="30"/>
      <c r="L108" s="43"/>
      <c r="S108" s="30"/>
      <c r="T108" s="30"/>
      <c r="U108" s="30"/>
      <c r="V108" s="30"/>
      <c r="W108" s="30"/>
      <c r="X108" s="30"/>
      <c r="Y108" s="30"/>
      <c r="Z108" s="30"/>
      <c r="AA108" s="30"/>
      <c r="AB108" s="30"/>
      <c r="AC108" s="30"/>
      <c r="AD108" s="30"/>
      <c r="AE108" s="30"/>
    </row>
    <row r="109" spans="1:47" s="2" customFormat="1" ht="6.95" customHeight="1">
      <c r="A109" s="30"/>
      <c r="B109" s="31"/>
      <c r="C109" s="30"/>
      <c r="D109" s="30"/>
      <c r="E109" s="30"/>
      <c r="F109" s="30"/>
      <c r="G109" s="30"/>
      <c r="H109" s="30"/>
      <c r="I109" s="30"/>
      <c r="J109" s="30"/>
      <c r="K109" s="30"/>
      <c r="L109" s="43"/>
      <c r="S109" s="30"/>
      <c r="T109" s="30"/>
      <c r="U109" s="30"/>
      <c r="V109" s="30"/>
      <c r="W109" s="30"/>
      <c r="X109" s="30"/>
      <c r="Y109" s="30"/>
      <c r="Z109" s="30"/>
      <c r="AA109" s="30"/>
      <c r="AB109" s="30"/>
      <c r="AC109" s="30"/>
      <c r="AD109" s="30"/>
      <c r="AE109" s="30"/>
    </row>
    <row r="110" spans="1:47" s="2" customFormat="1" ht="12" customHeight="1">
      <c r="A110" s="30"/>
      <c r="B110" s="31"/>
      <c r="C110" s="24" t="s">
        <v>14</v>
      </c>
      <c r="D110" s="30"/>
      <c r="E110" s="30"/>
      <c r="F110" s="30"/>
      <c r="G110" s="30"/>
      <c r="H110" s="30"/>
      <c r="I110" s="30"/>
      <c r="J110" s="30"/>
      <c r="K110" s="30"/>
      <c r="L110" s="43"/>
      <c r="S110" s="30"/>
      <c r="T110" s="30"/>
      <c r="U110" s="30"/>
      <c r="V110" s="30"/>
      <c r="W110" s="30"/>
      <c r="X110" s="30"/>
      <c r="Y110" s="30"/>
      <c r="Z110" s="30"/>
      <c r="AA110" s="30"/>
      <c r="AB110" s="30"/>
      <c r="AC110" s="30"/>
      <c r="AD110" s="30"/>
      <c r="AE110" s="30"/>
    </row>
    <row r="111" spans="1:47" s="2" customFormat="1" ht="14.45" customHeight="1">
      <c r="A111" s="30"/>
      <c r="B111" s="31"/>
      <c r="C111" s="30"/>
      <c r="D111" s="30"/>
      <c r="E111" s="380" t="str">
        <f>E7</f>
        <v>Zníženie energetickej náročnosti verejnej budovy Obecná knižnica Porúbka</v>
      </c>
      <c r="F111" s="381"/>
      <c r="G111" s="381"/>
      <c r="H111" s="381"/>
      <c r="I111" s="30"/>
      <c r="J111" s="30"/>
      <c r="K111" s="30"/>
      <c r="L111" s="43"/>
      <c r="S111" s="30"/>
      <c r="T111" s="30"/>
      <c r="U111" s="30"/>
      <c r="V111" s="30"/>
      <c r="W111" s="30"/>
      <c r="X111" s="30"/>
      <c r="Y111" s="30"/>
      <c r="Z111" s="30"/>
      <c r="AA111" s="30"/>
      <c r="AB111" s="30"/>
      <c r="AC111" s="30"/>
      <c r="AD111" s="30"/>
      <c r="AE111" s="30"/>
    </row>
    <row r="112" spans="1:47" s="1" customFormat="1" ht="12" customHeight="1">
      <c r="B112" s="17"/>
      <c r="C112" s="24" t="s">
        <v>100</v>
      </c>
      <c r="L112" s="17"/>
    </row>
    <row r="113" spans="1:65" s="2" customFormat="1" ht="14.45" customHeight="1">
      <c r="A113" s="30"/>
      <c r="B113" s="31"/>
      <c r="C113" s="30"/>
      <c r="D113" s="30"/>
      <c r="E113" s="380" t="s">
        <v>101</v>
      </c>
      <c r="F113" s="379"/>
      <c r="G113" s="379"/>
      <c r="H113" s="379"/>
      <c r="I113" s="30"/>
      <c r="J113" s="30"/>
      <c r="K113" s="30"/>
      <c r="L113" s="43"/>
      <c r="S113" s="30"/>
      <c r="T113" s="30"/>
      <c r="U113" s="30"/>
      <c r="V113" s="30"/>
      <c r="W113" s="30"/>
      <c r="X113" s="30"/>
      <c r="Y113" s="30"/>
      <c r="Z113" s="30"/>
      <c r="AA113" s="30"/>
      <c r="AB113" s="30"/>
      <c r="AC113" s="30"/>
      <c r="AD113" s="30"/>
      <c r="AE113" s="30"/>
    </row>
    <row r="114" spans="1:65" s="2" customFormat="1" ht="12" customHeight="1">
      <c r="A114" s="30"/>
      <c r="B114" s="31"/>
      <c r="C114" s="24" t="s">
        <v>102</v>
      </c>
      <c r="D114" s="30"/>
      <c r="E114" s="30"/>
      <c r="F114" s="30"/>
      <c r="G114" s="30"/>
      <c r="H114" s="30"/>
      <c r="I114" s="30"/>
      <c r="J114" s="30"/>
      <c r="K114" s="30"/>
      <c r="L114" s="43"/>
      <c r="S114" s="30"/>
      <c r="T114" s="30"/>
      <c r="U114" s="30"/>
      <c r="V114" s="30"/>
      <c r="W114" s="30"/>
      <c r="X114" s="30"/>
      <c r="Y114" s="30"/>
      <c r="Z114" s="30"/>
      <c r="AA114" s="30"/>
      <c r="AB114" s="30"/>
      <c r="AC114" s="30"/>
      <c r="AD114" s="30"/>
      <c r="AE114" s="30"/>
    </row>
    <row r="115" spans="1:65" s="2" customFormat="1" ht="15.6" customHeight="1">
      <c r="A115" s="30"/>
      <c r="B115" s="31"/>
      <c r="C115" s="30"/>
      <c r="D115" s="30"/>
      <c r="E115" s="333" t="str">
        <f>E11</f>
        <v>e - Vzduchotechnika</v>
      </c>
      <c r="F115" s="379"/>
      <c r="G115" s="379"/>
      <c r="H115" s="379"/>
      <c r="I115" s="30"/>
      <c r="J115" s="30"/>
      <c r="K115" s="30"/>
      <c r="L115" s="43"/>
      <c r="S115" s="30"/>
      <c r="T115" s="30"/>
      <c r="U115" s="30"/>
      <c r="V115" s="30"/>
      <c r="W115" s="30"/>
      <c r="X115" s="30"/>
      <c r="Y115" s="30"/>
      <c r="Z115" s="30"/>
      <c r="AA115" s="30"/>
      <c r="AB115" s="30"/>
      <c r="AC115" s="30"/>
      <c r="AD115" s="30"/>
      <c r="AE115" s="30"/>
    </row>
    <row r="116" spans="1:65" s="2" customFormat="1" ht="6.95" customHeight="1">
      <c r="A116" s="30"/>
      <c r="B116" s="31"/>
      <c r="C116" s="30"/>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65" s="2" customFormat="1" ht="12" customHeight="1">
      <c r="A117" s="30"/>
      <c r="B117" s="31"/>
      <c r="C117" s="24" t="s">
        <v>17</v>
      </c>
      <c r="D117" s="30"/>
      <c r="E117" s="30"/>
      <c r="F117" s="22" t="str">
        <f>F14</f>
        <v xml:space="preserve">Porúbka </v>
      </c>
      <c r="G117" s="30"/>
      <c r="H117" s="30"/>
      <c r="I117" s="24" t="s">
        <v>19</v>
      </c>
      <c r="J117" s="56" t="str">
        <f>IF(J14="","",J14)</f>
        <v>Vyplň údaj</v>
      </c>
      <c r="K117" s="30"/>
      <c r="L117" s="43"/>
      <c r="S117" s="30"/>
      <c r="T117" s="30"/>
      <c r="U117" s="30"/>
      <c r="V117" s="30"/>
      <c r="W117" s="30"/>
      <c r="X117" s="30"/>
      <c r="Y117" s="30"/>
      <c r="Z117" s="30"/>
      <c r="AA117" s="30"/>
      <c r="AB117" s="30"/>
      <c r="AC117" s="30"/>
      <c r="AD117" s="30"/>
      <c r="AE117" s="30"/>
    </row>
    <row r="118" spans="1:65" s="2" customFormat="1" ht="6.95" customHeight="1">
      <c r="A118" s="30"/>
      <c r="B118" s="31"/>
      <c r="C118" s="30"/>
      <c r="D118" s="30"/>
      <c r="E118" s="30"/>
      <c r="F118" s="30"/>
      <c r="G118" s="30"/>
      <c r="H118" s="30"/>
      <c r="I118" s="30"/>
      <c r="J118" s="30"/>
      <c r="K118" s="30"/>
      <c r="L118" s="43"/>
      <c r="S118" s="30"/>
      <c r="T118" s="30"/>
      <c r="U118" s="30"/>
      <c r="V118" s="30"/>
      <c r="W118" s="30"/>
      <c r="X118" s="30"/>
      <c r="Y118" s="30"/>
      <c r="Z118" s="30"/>
      <c r="AA118" s="30"/>
      <c r="AB118" s="30"/>
      <c r="AC118" s="30"/>
      <c r="AD118" s="30"/>
      <c r="AE118" s="30"/>
    </row>
    <row r="119" spans="1:65" s="2" customFormat="1" ht="15.6" customHeight="1">
      <c r="A119" s="30"/>
      <c r="B119" s="31"/>
      <c r="C119" s="24" t="s">
        <v>20</v>
      </c>
      <c r="D119" s="30"/>
      <c r="E119" s="30"/>
      <c r="F119" s="22" t="str">
        <f>E17</f>
        <v xml:space="preserve"> </v>
      </c>
      <c r="G119" s="30"/>
      <c r="H119" s="30"/>
      <c r="I119" s="24" t="s">
        <v>26</v>
      </c>
      <c r="J119" s="27" t="str">
        <f>E23</f>
        <v xml:space="preserve"> </v>
      </c>
      <c r="K119" s="30"/>
      <c r="L119" s="43"/>
      <c r="S119" s="30"/>
      <c r="T119" s="30"/>
      <c r="U119" s="30"/>
      <c r="V119" s="30"/>
      <c r="W119" s="30"/>
      <c r="X119" s="30"/>
      <c r="Y119" s="30"/>
      <c r="Z119" s="30"/>
      <c r="AA119" s="30"/>
      <c r="AB119" s="30"/>
      <c r="AC119" s="30"/>
      <c r="AD119" s="30"/>
      <c r="AE119" s="30"/>
    </row>
    <row r="120" spans="1:65" s="2" customFormat="1" ht="26.45" customHeight="1">
      <c r="A120" s="30"/>
      <c r="B120" s="31"/>
      <c r="C120" s="24" t="s">
        <v>24</v>
      </c>
      <c r="D120" s="30"/>
      <c r="E120" s="30"/>
      <c r="F120" s="22" t="str">
        <f>IF(E20="","",E20)</f>
        <v>Vyplň údaj</v>
      </c>
      <c r="G120" s="30"/>
      <c r="H120" s="30"/>
      <c r="I120" s="24" t="s">
        <v>28</v>
      </c>
      <c r="J120" s="27">
        <f>E26</f>
        <v>0</v>
      </c>
      <c r="K120" s="30"/>
      <c r="L120" s="43"/>
      <c r="S120" s="30"/>
      <c r="T120" s="30"/>
      <c r="U120" s="30"/>
      <c r="V120" s="30"/>
      <c r="W120" s="30"/>
      <c r="X120" s="30"/>
      <c r="Y120" s="30"/>
      <c r="Z120" s="30"/>
      <c r="AA120" s="30"/>
      <c r="AB120" s="30"/>
      <c r="AC120" s="30"/>
      <c r="AD120" s="30"/>
      <c r="AE120" s="30"/>
    </row>
    <row r="121" spans="1:65" s="2" customFormat="1" ht="10.35" customHeight="1">
      <c r="A121" s="30"/>
      <c r="B121" s="31"/>
      <c r="C121" s="30"/>
      <c r="D121" s="30"/>
      <c r="E121" s="30"/>
      <c r="F121" s="30"/>
      <c r="G121" s="30"/>
      <c r="H121" s="30"/>
      <c r="I121" s="30"/>
      <c r="J121" s="30"/>
      <c r="K121" s="30"/>
      <c r="L121" s="43"/>
      <c r="S121" s="30"/>
      <c r="T121" s="30"/>
      <c r="U121" s="30"/>
      <c r="V121" s="30"/>
      <c r="W121" s="30"/>
      <c r="X121" s="30"/>
      <c r="Y121" s="30"/>
      <c r="Z121" s="30"/>
      <c r="AA121" s="30"/>
      <c r="AB121" s="30"/>
      <c r="AC121" s="30"/>
      <c r="AD121" s="30"/>
      <c r="AE121" s="30"/>
    </row>
    <row r="122" spans="1:65" s="11" customFormat="1" ht="29.25" customHeight="1">
      <c r="A122" s="132"/>
      <c r="B122" s="133"/>
      <c r="C122" s="134" t="s">
        <v>125</v>
      </c>
      <c r="D122" s="135" t="s">
        <v>58</v>
      </c>
      <c r="E122" s="135" t="s">
        <v>54</v>
      </c>
      <c r="F122" s="135" t="s">
        <v>55</v>
      </c>
      <c r="G122" s="135" t="s">
        <v>126</v>
      </c>
      <c r="H122" s="135" t="s">
        <v>127</v>
      </c>
      <c r="I122" s="135" t="s">
        <v>128</v>
      </c>
      <c r="J122" s="136" t="s">
        <v>105</v>
      </c>
      <c r="K122" s="137" t="s">
        <v>129</v>
      </c>
      <c r="L122" s="138"/>
      <c r="M122" s="63" t="s">
        <v>1</v>
      </c>
      <c r="N122" s="64" t="s">
        <v>37</v>
      </c>
      <c r="O122" s="64" t="s">
        <v>130</v>
      </c>
      <c r="P122" s="64" t="s">
        <v>131</v>
      </c>
      <c r="Q122" s="64" t="s">
        <v>132</v>
      </c>
      <c r="R122" s="64" t="s">
        <v>133</v>
      </c>
      <c r="S122" s="64" t="s">
        <v>134</v>
      </c>
      <c r="T122" s="65" t="s">
        <v>135</v>
      </c>
      <c r="U122" s="132"/>
      <c r="V122" s="132"/>
      <c r="W122" s="132"/>
      <c r="X122" s="132"/>
      <c r="Y122" s="132"/>
      <c r="Z122" s="132"/>
      <c r="AA122" s="132"/>
      <c r="AB122" s="132"/>
      <c r="AC122" s="132"/>
      <c r="AD122" s="132"/>
      <c r="AE122" s="132"/>
    </row>
    <row r="123" spans="1:65" s="2" customFormat="1" ht="22.9" customHeight="1">
      <c r="A123" s="30"/>
      <c r="B123" s="31"/>
      <c r="C123" s="70" t="s">
        <v>106</v>
      </c>
      <c r="D123" s="30"/>
      <c r="E123" s="30"/>
      <c r="F123" s="30"/>
      <c r="G123" s="30"/>
      <c r="H123" s="30"/>
      <c r="I123" s="30"/>
      <c r="J123" s="139">
        <f>BK123</f>
        <v>0</v>
      </c>
      <c r="K123" s="30"/>
      <c r="L123" s="31"/>
      <c r="M123" s="66"/>
      <c r="N123" s="57"/>
      <c r="O123" s="67"/>
      <c r="P123" s="140">
        <f>P124</f>
        <v>0</v>
      </c>
      <c r="Q123" s="67"/>
      <c r="R123" s="140">
        <f>R124</f>
        <v>0</v>
      </c>
      <c r="S123" s="67"/>
      <c r="T123" s="141">
        <f>T124</f>
        <v>0</v>
      </c>
      <c r="U123" s="30"/>
      <c r="V123" s="30"/>
      <c r="W123" s="30"/>
      <c r="X123" s="30"/>
      <c r="Y123" s="30"/>
      <c r="Z123" s="30"/>
      <c r="AA123" s="30"/>
      <c r="AB123" s="30"/>
      <c r="AC123" s="30"/>
      <c r="AD123" s="30"/>
      <c r="AE123" s="30"/>
      <c r="AT123" s="14" t="s">
        <v>72</v>
      </c>
      <c r="AU123" s="14" t="s">
        <v>107</v>
      </c>
      <c r="BK123" s="142">
        <f>BK124</f>
        <v>0</v>
      </c>
    </row>
    <row r="124" spans="1:65" s="12" customFormat="1" ht="25.9" customHeight="1">
      <c r="B124" s="143"/>
      <c r="D124" s="144" t="s">
        <v>72</v>
      </c>
      <c r="E124" s="145" t="s">
        <v>330</v>
      </c>
      <c r="F124" s="145" t="s">
        <v>331</v>
      </c>
      <c r="I124" s="146"/>
      <c r="J124" s="147">
        <f>BK124</f>
        <v>0</v>
      </c>
      <c r="L124" s="143"/>
      <c r="M124" s="148"/>
      <c r="N124" s="149"/>
      <c r="O124" s="149"/>
      <c r="P124" s="150">
        <f>P125+P129</f>
        <v>0</v>
      </c>
      <c r="Q124" s="149"/>
      <c r="R124" s="150">
        <f>R125+R129</f>
        <v>0</v>
      </c>
      <c r="S124" s="149"/>
      <c r="T124" s="151">
        <f>T125+T129</f>
        <v>0</v>
      </c>
      <c r="AR124" s="144" t="s">
        <v>85</v>
      </c>
      <c r="AT124" s="152" t="s">
        <v>72</v>
      </c>
      <c r="AU124" s="152" t="s">
        <v>73</v>
      </c>
      <c r="AY124" s="144" t="s">
        <v>138</v>
      </c>
      <c r="BK124" s="153">
        <f>BK125+BK129</f>
        <v>0</v>
      </c>
    </row>
    <row r="125" spans="1:65" s="12" customFormat="1" ht="22.9" customHeight="1">
      <c r="B125" s="143"/>
      <c r="D125" s="144" t="s">
        <v>72</v>
      </c>
      <c r="E125" s="154" t="s">
        <v>455</v>
      </c>
      <c r="F125" s="154" t="s">
        <v>456</v>
      </c>
      <c r="I125" s="146"/>
      <c r="J125" s="155">
        <f>BK125</f>
        <v>0</v>
      </c>
      <c r="L125" s="143"/>
      <c r="M125" s="148"/>
      <c r="N125" s="149"/>
      <c r="O125" s="149"/>
      <c r="P125" s="150">
        <f>SUM(P126:P128)</f>
        <v>0</v>
      </c>
      <c r="Q125" s="149"/>
      <c r="R125" s="150">
        <f>SUM(R126:R128)</f>
        <v>0</v>
      </c>
      <c r="S125" s="149"/>
      <c r="T125" s="151">
        <f>SUM(T126:T128)</f>
        <v>0</v>
      </c>
      <c r="AR125" s="144" t="s">
        <v>85</v>
      </c>
      <c r="AT125" s="152" t="s">
        <v>72</v>
      </c>
      <c r="AU125" s="152" t="s">
        <v>80</v>
      </c>
      <c r="AY125" s="144" t="s">
        <v>138</v>
      </c>
      <c r="BK125" s="153">
        <f>SUM(BK126:BK128)</f>
        <v>0</v>
      </c>
    </row>
    <row r="126" spans="1:65" s="2" customFormat="1" ht="22.15" customHeight="1">
      <c r="A126" s="30"/>
      <c r="B126" s="156"/>
      <c r="C126" s="157" t="s">
        <v>80</v>
      </c>
      <c r="D126" s="157" t="s">
        <v>140</v>
      </c>
      <c r="E126" s="158" t="s">
        <v>982</v>
      </c>
      <c r="F126" s="159" t="s">
        <v>983</v>
      </c>
      <c r="G126" s="160" t="s">
        <v>168</v>
      </c>
      <c r="H126" s="161">
        <v>12.56</v>
      </c>
      <c r="I126" s="162"/>
      <c r="J126" s="163">
        <f>ROUND(I126*H126,2)</f>
        <v>0</v>
      </c>
      <c r="K126" s="164"/>
      <c r="L126" s="31"/>
      <c r="M126" s="165" t="s">
        <v>1</v>
      </c>
      <c r="N126" s="166" t="s">
        <v>39</v>
      </c>
      <c r="O126" s="59"/>
      <c r="P126" s="167">
        <f>O126*H126</f>
        <v>0</v>
      </c>
      <c r="Q126" s="167">
        <v>0</v>
      </c>
      <c r="R126" s="167">
        <f>Q126*H126</f>
        <v>0</v>
      </c>
      <c r="S126" s="167">
        <v>0</v>
      </c>
      <c r="T126" s="168">
        <f>S126*H126</f>
        <v>0</v>
      </c>
      <c r="U126" s="30"/>
      <c r="V126" s="30"/>
      <c r="W126" s="30"/>
      <c r="X126" s="30"/>
      <c r="Y126" s="30"/>
      <c r="Z126" s="30"/>
      <c r="AA126" s="30"/>
      <c r="AB126" s="30"/>
      <c r="AC126" s="30"/>
      <c r="AD126" s="30"/>
      <c r="AE126" s="30"/>
      <c r="AR126" s="169" t="s">
        <v>207</v>
      </c>
      <c r="AT126" s="169" t="s">
        <v>140</v>
      </c>
      <c r="AU126" s="169" t="s">
        <v>85</v>
      </c>
      <c r="AY126" s="14" t="s">
        <v>138</v>
      </c>
      <c r="BE126" s="100">
        <f>IF(N126="základná",J126,0)</f>
        <v>0</v>
      </c>
      <c r="BF126" s="100">
        <f>IF(N126="znížená",J126,0)</f>
        <v>0</v>
      </c>
      <c r="BG126" s="100">
        <f>IF(N126="zákl. prenesená",J126,0)</f>
        <v>0</v>
      </c>
      <c r="BH126" s="100">
        <f>IF(N126="zníž. prenesená",J126,0)</f>
        <v>0</v>
      </c>
      <c r="BI126" s="100">
        <f>IF(N126="nulová",J126,0)</f>
        <v>0</v>
      </c>
      <c r="BJ126" s="14" t="s">
        <v>85</v>
      </c>
      <c r="BK126" s="100">
        <f>ROUND(I126*H126,2)</f>
        <v>0</v>
      </c>
      <c r="BL126" s="14" t="s">
        <v>207</v>
      </c>
      <c r="BM126" s="169" t="s">
        <v>85</v>
      </c>
    </row>
    <row r="127" spans="1:65" s="2" customFormat="1" ht="30" customHeight="1">
      <c r="A127" s="30"/>
      <c r="B127" s="156"/>
      <c r="C127" s="170" t="s">
        <v>85</v>
      </c>
      <c r="D127" s="170" t="s">
        <v>198</v>
      </c>
      <c r="E127" s="171" t="s">
        <v>984</v>
      </c>
      <c r="F127" s="172" t="s">
        <v>985</v>
      </c>
      <c r="G127" s="173" t="s">
        <v>168</v>
      </c>
      <c r="H127" s="174">
        <v>14.067</v>
      </c>
      <c r="I127" s="175"/>
      <c r="J127" s="176">
        <f>ROUND(I127*H127,2)</f>
        <v>0</v>
      </c>
      <c r="K127" s="177"/>
      <c r="L127" s="178"/>
      <c r="M127" s="179" t="s">
        <v>1</v>
      </c>
      <c r="N127" s="180" t="s">
        <v>39</v>
      </c>
      <c r="O127" s="59"/>
      <c r="P127" s="167">
        <f>O127*H127</f>
        <v>0</v>
      </c>
      <c r="Q127" s="167">
        <v>0</v>
      </c>
      <c r="R127" s="167">
        <f>Q127*H127</f>
        <v>0</v>
      </c>
      <c r="S127" s="167">
        <v>0</v>
      </c>
      <c r="T127" s="168">
        <f>S127*H127</f>
        <v>0</v>
      </c>
      <c r="U127" s="30"/>
      <c r="V127" s="30"/>
      <c r="W127" s="30"/>
      <c r="X127" s="30"/>
      <c r="Y127" s="30"/>
      <c r="Z127" s="30"/>
      <c r="AA127" s="30"/>
      <c r="AB127" s="30"/>
      <c r="AC127" s="30"/>
      <c r="AD127" s="30"/>
      <c r="AE127" s="30"/>
      <c r="AR127" s="169" t="s">
        <v>269</v>
      </c>
      <c r="AT127" s="169" t="s">
        <v>198</v>
      </c>
      <c r="AU127" s="169" t="s">
        <v>85</v>
      </c>
      <c r="AY127" s="14" t="s">
        <v>138</v>
      </c>
      <c r="BE127" s="100">
        <f>IF(N127="základná",J127,0)</f>
        <v>0</v>
      </c>
      <c r="BF127" s="100">
        <f>IF(N127="znížená",J127,0)</f>
        <v>0</v>
      </c>
      <c r="BG127" s="100">
        <f>IF(N127="zákl. prenesená",J127,0)</f>
        <v>0</v>
      </c>
      <c r="BH127" s="100">
        <f>IF(N127="zníž. prenesená",J127,0)</f>
        <v>0</v>
      </c>
      <c r="BI127" s="100">
        <f>IF(N127="nulová",J127,0)</f>
        <v>0</v>
      </c>
      <c r="BJ127" s="14" t="s">
        <v>85</v>
      </c>
      <c r="BK127" s="100">
        <f>ROUND(I127*H127,2)</f>
        <v>0</v>
      </c>
      <c r="BL127" s="14" t="s">
        <v>207</v>
      </c>
      <c r="BM127" s="169" t="s">
        <v>144</v>
      </c>
    </row>
    <row r="128" spans="1:65" s="2" customFormat="1" ht="22.15" customHeight="1">
      <c r="A128" s="30"/>
      <c r="B128" s="156"/>
      <c r="C128" s="157" t="s">
        <v>149</v>
      </c>
      <c r="D128" s="157" t="s">
        <v>140</v>
      </c>
      <c r="E128" s="158" t="s">
        <v>506</v>
      </c>
      <c r="F128" s="159" t="s">
        <v>507</v>
      </c>
      <c r="G128" s="160" t="s">
        <v>353</v>
      </c>
      <c r="H128" s="181"/>
      <c r="I128" s="162"/>
      <c r="J128" s="163">
        <f>ROUND(I128*H128,2)</f>
        <v>0</v>
      </c>
      <c r="K128" s="164"/>
      <c r="L128" s="31"/>
      <c r="M128" s="165" t="s">
        <v>1</v>
      </c>
      <c r="N128" s="166" t="s">
        <v>39</v>
      </c>
      <c r="O128" s="59"/>
      <c r="P128" s="167">
        <f>O128*H128</f>
        <v>0</v>
      </c>
      <c r="Q128" s="167">
        <v>0</v>
      </c>
      <c r="R128" s="167">
        <f>Q128*H128</f>
        <v>0</v>
      </c>
      <c r="S128" s="167">
        <v>0</v>
      </c>
      <c r="T128" s="168">
        <f>S128*H128</f>
        <v>0</v>
      </c>
      <c r="U128" s="30"/>
      <c r="V128" s="30"/>
      <c r="W128" s="30"/>
      <c r="X128" s="30"/>
      <c r="Y128" s="30"/>
      <c r="Z128" s="30"/>
      <c r="AA128" s="30"/>
      <c r="AB128" s="30"/>
      <c r="AC128" s="30"/>
      <c r="AD128" s="30"/>
      <c r="AE128" s="30"/>
      <c r="AR128" s="169" t="s">
        <v>207</v>
      </c>
      <c r="AT128" s="169" t="s">
        <v>140</v>
      </c>
      <c r="AU128" s="169" t="s">
        <v>85</v>
      </c>
      <c r="AY128" s="14" t="s">
        <v>138</v>
      </c>
      <c r="BE128" s="100">
        <f>IF(N128="základná",J128,0)</f>
        <v>0</v>
      </c>
      <c r="BF128" s="100">
        <f>IF(N128="znížená",J128,0)</f>
        <v>0</v>
      </c>
      <c r="BG128" s="100">
        <f>IF(N128="zákl. prenesená",J128,0)</f>
        <v>0</v>
      </c>
      <c r="BH128" s="100">
        <f>IF(N128="zníž. prenesená",J128,0)</f>
        <v>0</v>
      </c>
      <c r="BI128" s="100">
        <f>IF(N128="nulová",J128,0)</f>
        <v>0</v>
      </c>
      <c r="BJ128" s="14" t="s">
        <v>85</v>
      </c>
      <c r="BK128" s="100">
        <f>ROUND(I128*H128,2)</f>
        <v>0</v>
      </c>
      <c r="BL128" s="14" t="s">
        <v>207</v>
      </c>
      <c r="BM128" s="169" t="s">
        <v>160</v>
      </c>
    </row>
    <row r="129" spans="1:65" s="12" customFormat="1" ht="22.9" customHeight="1">
      <c r="B129" s="143"/>
      <c r="D129" s="144" t="s">
        <v>72</v>
      </c>
      <c r="E129" s="154" t="s">
        <v>986</v>
      </c>
      <c r="F129" s="154" t="s">
        <v>987</v>
      </c>
      <c r="I129" s="146"/>
      <c r="J129" s="155">
        <f>BK129</f>
        <v>0</v>
      </c>
      <c r="L129" s="143"/>
      <c r="M129" s="148"/>
      <c r="N129" s="149"/>
      <c r="O129" s="149"/>
      <c r="P129" s="150">
        <f>SUM(P130:P151)</f>
        <v>0</v>
      </c>
      <c r="Q129" s="149"/>
      <c r="R129" s="150">
        <f>SUM(R130:R151)</f>
        <v>0</v>
      </c>
      <c r="S129" s="149"/>
      <c r="T129" s="151">
        <f>SUM(T130:T151)</f>
        <v>0</v>
      </c>
      <c r="AR129" s="144" t="s">
        <v>85</v>
      </c>
      <c r="AT129" s="152" t="s">
        <v>72</v>
      </c>
      <c r="AU129" s="152" t="s">
        <v>80</v>
      </c>
      <c r="AY129" s="144" t="s">
        <v>138</v>
      </c>
      <c r="BK129" s="153">
        <f>SUM(BK130:BK151)</f>
        <v>0</v>
      </c>
    </row>
    <row r="130" spans="1:65" s="2" customFormat="1" ht="14.45" customHeight="1">
      <c r="A130" s="30"/>
      <c r="B130" s="156"/>
      <c r="C130" s="157" t="s">
        <v>144</v>
      </c>
      <c r="D130" s="157" t="s">
        <v>140</v>
      </c>
      <c r="E130" s="158" t="s">
        <v>988</v>
      </c>
      <c r="F130" s="159" t="s">
        <v>1029</v>
      </c>
      <c r="G130" s="160" t="s">
        <v>178</v>
      </c>
      <c r="H130" s="161">
        <v>28</v>
      </c>
      <c r="I130" s="162"/>
      <c r="J130" s="163">
        <f t="shared" ref="J130:J151" si="0">ROUND(I130*H130,2)</f>
        <v>0</v>
      </c>
      <c r="K130" s="164"/>
      <c r="L130" s="31"/>
      <c r="M130" s="165" t="s">
        <v>1</v>
      </c>
      <c r="N130" s="166" t="s">
        <v>39</v>
      </c>
      <c r="O130" s="59"/>
      <c r="P130" s="167">
        <f t="shared" ref="P130:P151" si="1">O130*H130</f>
        <v>0</v>
      </c>
      <c r="Q130" s="167">
        <v>0</v>
      </c>
      <c r="R130" s="167">
        <f t="shared" ref="R130:R151" si="2">Q130*H130</f>
        <v>0</v>
      </c>
      <c r="S130" s="167">
        <v>0</v>
      </c>
      <c r="T130" s="168">
        <f t="shared" ref="T130:T151" si="3">S130*H130</f>
        <v>0</v>
      </c>
      <c r="U130" s="30"/>
      <c r="V130" s="30"/>
      <c r="W130" s="30"/>
      <c r="X130" s="30"/>
      <c r="Y130" s="30"/>
      <c r="Z130" s="30"/>
      <c r="AA130" s="30"/>
      <c r="AB130" s="30"/>
      <c r="AC130" s="30"/>
      <c r="AD130" s="30"/>
      <c r="AE130" s="30"/>
      <c r="AR130" s="169" t="s">
        <v>207</v>
      </c>
      <c r="AT130" s="169" t="s">
        <v>140</v>
      </c>
      <c r="AU130" s="169" t="s">
        <v>85</v>
      </c>
      <c r="AY130" s="14" t="s">
        <v>138</v>
      </c>
      <c r="BE130" s="100">
        <f t="shared" ref="BE130:BE151" si="4">IF(N130="základná",J130,0)</f>
        <v>0</v>
      </c>
      <c r="BF130" s="100">
        <f t="shared" ref="BF130:BF151" si="5">IF(N130="znížená",J130,0)</f>
        <v>0</v>
      </c>
      <c r="BG130" s="100">
        <f t="shared" ref="BG130:BG151" si="6">IF(N130="zákl. prenesená",J130,0)</f>
        <v>0</v>
      </c>
      <c r="BH130" s="100">
        <f t="shared" ref="BH130:BH151" si="7">IF(N130="zníž. prenesená",J130,0)</f>
        <v>0</v>
      </c>
      <c r="BI130" s="100">
        <f t="shared" ref="BI130:BI151" si="8">IF(N130="nulová",J130,0)</f>
        <v>0</v>
      </c>
      <c r="BJ130" s="14" t="s">
        <v>85</v>
      </c>
      <c r="BK130" s="100">
        <f t="shared" ref="BK130:BK151" si="9">ROUND(I130*H130,2)</f>
        <v>0</v>
      </c>
      <c r="BL130" s="14" t="s">
        <v>207</v>
      </c>
      <c r="BM130" s="169" t="s">
        <v>171</v>
      </c>
    </row>
    <row r="131" spans="1:65" s="2" customFormat="1" ht="23.25" customHeight="1">
      <c r="A131" s="30"/>
      <c r="B131" s="156"/>
      <c r="C131" s="170" t="s">
        <v>156</v>
      </c>
      <c r="D131" s="170" t="s">
        <v>198</v>
      </c>
      <c r="E131" s="171" t="s">
        <v>989</v>
      </c>
      <c r="F131" s="172" t="s">
        <v>1024</v>
      </c>
      <c r="G131" s="173" t="s">
        <v>178</v>
      </c>
      <c r="H131" s="174">
        <v>28</v>
      </c>
      <c r="I131" s="175"/>
      <c r="J131" s="176">
        <f t="shared" si="0"/>
        <v>0</v>
      </c>
      <c r="K131" s="177"/>
      <c r="L131" s="178"/>
      <c r="M131" s="179" t="s">
        <v>1</v>
      </c>
      <c r="N131" s="180" t="s">
        <v>39</v>
      </c>
      <c r="O131" s="59"/>
      <c r="P131" s="167">
        <f t="shared" si="1"/>
        <v>0</v>
      </c>
      <c r="Q131" s="167">
        <v>0</v>
      </c>
      <c r="R131" s="167">
        <f t="shared" si="2"/>
        <v>0</v>
      </c>
      <c r="S131" s="167">
        <v>0</v>
      </c>
      <c r="T131" s="168">
        <f t="shared" si="3"/>
        <v>0</v>
      </c>
      <c r="U131" s="30"/>
      <c r="V131" s="30"/>
      <c r="W131" s="30"/>
      <c r="X131" s="30"/>
      <c r="Y131" s="30"/>
      <c r="Z131" s="30"/>
      <c r="AA131" s="30"/>
      <c r="AB131" s="30"/>
      <c r="AC131" s="30"/>
      <c r="AD131" s="30"/>
      <c r="AE131" s="30"/>
      <c r="AR131" s="169" t="s">
        <v>269</v>
      </c>
      <c r="AT131" s="169" t="s">
        <v>198</v>
      </c>
      <c r="AU131" s="169" t="s">
        <v>85</v>
      </c>
      <c r="AY131" s="14" t="s">
        <v>138</v>
      </c>
      <c r="BE131" s="100">
        <f t="shared" si="4"/>
        <v>0</v>
      </c>
      <c r="BF131" s="100">
        <f t="shared" si="5"/>
        <v>0</v>
      </c>
      <c r="BG131" s="100">
        <f t="shared" si="6"/>
        <v>0</v>
      </c>
      <c r="BH131" s="100">
        <f t="shared" si="7"/>
        <v>0</v>
      </c>
      <c r="BI131" s="100">
        <f t="shared" si="8"/>
        <v>0</v>
      </c>
      <c r="BJ131" s="14" t="s">
        <v>85</v>
      </c>
      <c r="BK131" s="100">
        <f t="shared" si="9"/>
        <v>0</v>
      </c>
      <c r="BL131" s="14" t="s">
        <v>207</v>
      </c>
      <c r="BM131" s="169" t="s">
        <v>180</v>
      </c>
    </row>
    <row r="132" spans="1:65" s="2" customFormat="1" ht="14.45" customHeight="1">
      <c r="A132" s="30"/>
      <c r="B132" s="156"/>
      <c r="C132" s="157" t="s">
        <v>160</v>
      </c>
      <c r="D132" s="157" t="s">
        <v>140</v>
      </c>
      <c r="E132" s="158" t="s">
        <v>990</v>
      </c>
      <c r="F132" s="159" t="s">
        <v>1030</v>
      </c>
      <c r="G132" s="160" t="s">
        <v>178</v>
      </c>
      <c r="H132" s="161">
        <v>36</v>
      </c>
      <c r="I132" s="162"/>
      <c r="J132" s="163">
        <f t="shared" si="0"/>
        <v>0</v>
      </c>
      <c r="K132" s="164"/>
      <c r="L132" s="31"/>
      <c r="M132" s="165" t="s">
        <v>1</v>
      </c>
      <c r="N132" s="166" t="s">
        <v>39</v>
      </c>
      <c r="O132" s="59"/>
      <c r="P132" s="167">
        <f t="shared" si="1"/>
        <v>0</v>
      </c>
      <c r="Q132" s="167">
        <v>0</v>
      </c>
      <c r="R132" s="167">
        <f t="shared" si="2"/>
        <v>0</v>
      </c>
      <c r="S132" s="167">
        <v>0</v>
      </c>
      <c r="T132" s="168">
        <f t="shared" si="3"/>
        <v>0</v>
      </c>
      <c r="U132" s="30"/>
      <c r="V132" s="30"/>
      <c r="W132" s="30"/>
      <c r="X132" s="30"/>
      <c r="Y132" s="30"/>
      <c r="Z132" s="30"/>
      <c r="AA132" s="30"/>
      <c r="AB132" s="30"/>
      <c r="AC132" s="30"/>
      <c r="AD132" s="30"/>
      <c r="AE132" s="30"/>
      <c r="AR132" s="169" t="s">
        <v>207</v>
      </c>
      <c r="AT132" s="169" t="s">
        <v>140</v>
      </c>
      <c r="AU132" s="169" t="s">
        <v>85</v>
      </c>
      <c r="AY132" s="14" t="s">
        <v>138</v>
      </c>
      <c r="BE132" s="100">
        <f t="shared" si="4"/>
        <v>0</v>
      </c>
      <c r="BF132" s="100">
        <f t="shared" si="5"/>
        <v>0</v>
      </c>
      <c r="BG132" s="100">
        <f t="shared" si="6"/>
        <v>0</v>
      </c>
      <c r="BH132" s="100">
        <f t="shared" si="7"/>
        <v>0</v>
      </c>
      <c r="BI132" s="100">
        <f t="shared" si="8"/>
        <v>0</v>
      </c>
      <c r="BJ132" s="14" t="s">
        <v>85</v>
      </c>
      <c r="BK132" s="100">
        <f t="shared" si="9"/>
        <v>0</v>
      </c>
      <c r="BL132" s="14" t="s">
        <v>207</v>
      </c>
      <c r="BM132" s="169" t="s">
        <v>189</v>
      </c>
    </row>
    <row r="133" spans="1:65" s="2" customFormat="1" ht="25.5" customHeight="1">
      <c r="A133" s="30"/>
      <c r="B133" s="156"/>
      <c r="C133" s="170" t="s">
        <v>165</v>
      </c>
      <c r="D133" s="170" t="s">
        <v>198</v>
      </c>
      <c r="E133" s="171" t="s">
        <v>991</v>
      </c>
      <c r="F133" s="172" t="s">
        <v>1025</v>
      </c>
      <c r="G133" s="173" t="s">
        <v>178</v>
      </c>
      <c r="H133" s="174">
        <v>16</v>
      </c>
      <c r="I133" s="175"/>
      <c r="J133" s="176">
        <f t="shared" si="0"/>
        <v>0</v>
      </c>
      <c r="K133" s="177"/>
      <c r="L133" s="178"/>
      <c r="M133" s="179" t="s">
        <v>1</v>
      </c>
      <c r="N133" s="180" t="s">
        <v>39</v>
      </c>
      <c r="O133" s="59"/>
      <c r="P133" s="167">
        <f t="shared" si="1"/>
        <v>0</v>
      </c>
      <c r="Q133" s="167">
        <v>0</v>
      </c>
      <c r="R133" s="167">
        <f t="shared" si="2"/>
        <v>0</v>
      </c>
      <c r="S133" s="167">
        <v>0</v>
      </c>
      <c r="T133" s="168">
        <f t="shared" si="3"/>
        <v>0</v>
      </c>
      <c r="U133" s="30"/>
      <c r="V133" s="30"/>
      <c r="W133" s="30"/>
      <c r="X133" s="30"/>
      <c r="Y133" s="30"/>
      <c r="Z133" s="30"/>
      <c r="AA133" s="30"/>
      <c r="AB133" s="30"/>
      <c r="AC133" s="30"/>
      <c r="AD133" s="30"/>
      <c r="AE133" s="30"/>
      <c r="AR133" s="169" t="s">
        <v>269</v>
      </c>
      <c r="AT133" s="169" t="s">
        <v>198</v>
      </c>
      <c r="AU133" s="169" t="s">
        <v>85</v>
      </c>
      <c r="AY133" s="14" t="s">
        <v>138</v>
      </c>
      <c r="BE133" s="100">
        <f t="shared" si="4"/>
        <v>0</v>
      </c>
      <c r="BF133" s="100">
        <f t="shared" si="5"/>
        <v>0</v>
      </c>
      <c r="BG133" s="100">
        <f t="shared" si="6"/>
        <v>0</v>
      </c>
      <c r="BH133" s="100">
        <f t="shared" si="7"/>
        <v>0</v>
      </c>
      <c r="BI133" s="100">
        <f t="shared" si="8"/>
        <v>0</v>
      </c>
      <c r="BJ133" s="14" t="s">
        <v>85</v>
      </c>
      <c r="BK133" s="100">
        <f t="shared" si="9"/>
        <v>0</v>
      </c>
      <c r="BL133" s="14" t="s">
        <v>207</v>
      </c>
      <c r="BM133" s="169" t="s">
        <v>197</v>
      </c>
    </row>
    <row r="134" spans="1:65" s="2" customFormat="1" ht="24.75" customHeight="1">
      <c r="A134" s="30"/>
      <c r="B134" s="156"/>
      <c r="C134" s="170" t="s">
        <v>171</v>
      </c>
      <c r="D134" s="170" t="s">
        <v>198</v>
      </c>
      <c r="E134" s="171" t="s">
        <v>992</v>
      </c>
      <c r="F134" s="172" t="s">
        <v>1026</v>
      </c>
      <c r="G134" s="173" t="s">
        <v>178</v>
      </c>
      <c r="H134" s="174">
        <v>20</v>
      </c>
      <c r="I134" s="175"/>
      <c r="J134" s="176">
        <f t="shared" si="0"/>
        <v>0</v>
      </c>
      <c r="K134" s="177"/>
      <c r="L134" s="178"/>
      <c r="M134" s="179" t="s">
        <v>1</v>
      </c>
      <c r="N134" s="180" t="s">
        <v>39</v>
      </c>
      <c r="O134" s="59"/>
      <c r="P134" s="167">
        <f t="shared" si="1"/>
        <v>0</v>
      </c>
      <c r="Q134" s="167">
        <v>0</v>
      </c>
      <c r="R134" s="167">
        <f t="shared" si="2"/>
        <v>0</v>
      </c>
      <c r="S134" s="167">
        <v>0</v>
      </c>
      <c r="T134" s="168">
        <f t="shared" si="3"/>
        <v>0</v>
      </c>
      <c r="U134" s="30"/>
      <c r="V134" s="30"/>
      <c r="W134" s="30"/>
      <c r="X134" s="30"/>
      <c r="Y134" s="30"/>
      <c r="Z134" s="30"/>
      <c r="AA134" s="30"/>
      <c r="AB134" s="30"/>
      <c r="AC134" s="30"/>
      <c r="AD134" s="30"/>
      <c r="AE134" s="30"/>
      <c r="AR134" s="169" t="s">
        <v>269</v>
      </c>
      <c r="AT134" s="169" t="s">
        <v>198</v>
      </c>
      <c r="AU134" s="169" t="s">
        <v>85</v>
      </c>
      <c r="AY134" s="14" t="s">
        <v>138</v>
      </c>
      <c r="BE134" s="100">
        <f t="shared" si="4"/>
        <v>0</v>
      </c>
      <c r="BF134" s="100">
        <f t="shared" si="5"/>
        <v>0</v>
      </c>
      <c r="BG134" s="100">
        <f t="shared" si="6"/>
        <v>0</v>
      </c>
      <c r="BH134" s="100">
        <f t="shared" si="7"/>
        <v>0</v>
      </c>
      <c r="BI134" s="100">
        <f t="shared" si="8"/>
        <v>0</v>
      </c>
      <c r="BJ134" s="14" t="s">
        <v>85</v>
      </c>
      <c r="BK134" s="100">
        <f t="shared" si="9"/>
        <v>0</v>
      </c>
      <c r="BL134" s="14" t="s">
        <v>207</v>
      </c>
      <c r="BM134" s="169" t="s">
        <v>207</v>
      </c>
    </row>
    <row r="135" spans="1:65" s="2" customFormat="1" ht="14.45" customHeight="1">
      <c r="A135" s="30"/>
      <c r="B135" s="156"/>
      <c r="C135" s="157" t="s">
        <v>175</v>
      </c>
      <c r="D135" s="157" t="s">
        <v>140</v>
      </c>
      <c r="E135" s="158" t="s">
        <v>993</v>
      </c>
      <c r="F135" s="159" t="s">
        <v>1031</v>
      </c>
      <c r="G135" s="160" t="s">
        <v>178</v>
      </c>
      <c r="H135" s="161">
        <v>27</v>
      </c>
      <c r="I135" s="162"/>
      <c r="J135" s="163">
        <f t="shared" si="0"/>
        <v>0</v>
      </c>
      <c r="K135" s="164"/>
      <c r="L135" s="31"/>
      <c r="M135" s="165" t="s">
        <v>1</v>
      </c>
      <c r="N135" s="166" t="s">
        <v>39</v>
      </c>
      <c r="O135" s="59"/>
      <c r="P135" s="167">
        <f t="shared" si="1"/>
        <v>0</v>
      </c>
      <c r="Q135" s="167">
        <v>0</v>
      </c>
      <c r="R135" s="167">
        <f t="shared" si="2"/>
        <v>0</v>
      </c>
      <c r="S135" s="167">
        <v>0</v>
      </c>
      <c r="T135" s="168">
        <f t="shared" si="3"/>
        <v>0</v>
      </c>
      <c r="U135" s="30"/>
      <c r="V135" s="30"/>
      <c r="W135" s="30"/>
      <c r="X135" s="30"/>
      <c r="Y135" s="30"/>
      <c r="Z135" s="30"/>
      <c r="AA135" s="30"/>
      <c r="AB135" s="30"/>
      <c r="AC135" s="30"/>
      <c r="AD135" s="30"/>
      <c r="AE135" s="30"/>
      <c r="AR135" s="169" t="s">
        <v>207</v>
      </c>
      <c r="AT135" s="169" t="s">
        <v>140</v>
      </c>
      <c r="AU135" s="169" t="s">
        <v>85</v>
      </c>
      <c r="AY135" s="14" t="s">
        <v>138</v>
      </c>
      <c r="BE135" s="100">
        <f t="shared" si="4"/>
        <v>0</v>
      </c>
      <c r="BF135" s="100">
        <f t="shared" si="5"/>
        <v>0</v>
      </c>
      <c r="BG135" s="100">
        <f t="shared" si="6"/>
        <v>0</v>
      </c>
      <c r="BH135" s="100">
        <f t="shared" si="7"/>
        <v>0</v>
      </c>
      <c r="BI135" s="100">
        <f t="shared" si="8"/>
        <v>0</v>
      </c>
      <c r="BJ135" s="14" t="s">
        <v>85</v>
      </c>
      <c r="BK135" s="100">
        <f t="shared" si="9"/>
        <v>0</v>
      </c>
      <c r="BL135" s="14" t="s">
        <v>207</v>
      </c>
      <c r="BM135" s="169" t="s">
        <v>215</v>
      </c>
    </row>
    <row r="136" spans="1:65" s="2" customFormat="1" ht="25.5" customHeight="1">
      <c r="A136" s="30"/>
      <c r="B136" s="156"/>
      <c r="C136" s="170" t="s">
        <v>180</v>
      </c>
      <c r="D136" s="170" t="s">
        <v>198</v>
      </c>
      <c r="E136" s="171" t="s">
        <v>994</v>
      </c>
      <c r="F136" s="172" t="s">
        <v>1027</v>
      </c>
      <c r="G136" s="173" t="s">
        <v>178</v>
      </c>
      <c r="H136" s="174">
        <v>12</v>
      </c>
      <c r="I136" s="175"/>
      <c r="J136" s="176">
        <f t="shared" si="0"/>
        <v>0</v>
      </c>
      <c r="K136" s="177"/>
      <c r="L136" s="178"/>
      <c r="M136" s="179" t="s">
        <v>1</v>
      </c>
      <c r="N136" s="180" t="s">
        <v>39</v>
      </c>
      <c r="O136" s="59"/>
      <c r="P136" s="167">
        <f t="shared" si="1"/>
        <v>0</v>
      </c>
      <c r="Q136" s="167">
        <v>0</v>
      </c>
      <c r="R136" s="167">
        <f t="shared" si="2"/>
        <v>0</v>
      </c>
      <c r="S136" s="167">
        <v>0</v>
      </c>
      <c r="T136" s="168">
        <f t="shared" si="3"/>
        <v>0</v>
      </c>
      <c r="U136" s="30"/>
      <c r="V136" s="30"/>
      <c r="W136" s="30"/>
      <c r="X136" s="30"/>
      <c r="Y136" s="30"/>
      <c r="Z136" s="30"/>
      <c r="AA136" s="30"/>
      <c r="AB136" s="30"/>
      <c r="AC136" s="30"/>
      <c r="AD136" s="30"/>
      <c r="AE136" s="30"/>
      <c r="AR136" s="169" t="s">
        <v>269</v>
      </c>
      <c r="AT136" s="169" t="s">
        <v>198</v>
      </c>
      <c r="AU136" s="169" t="s">
        <v>85</v>
      </c>
      <c r="AY136" s="14" t="s">
        <v>138</v>
      </c>
      <c r="BE136" s="100">
        <f t="shared" si="4"/>
        <v>0</v>
      </c>
      <c r="BF136" s="100">
        <f t="shared" si="5"/>
        <v>0</v>
      </c>
      <c r="BG136" s="100">
        <f t="shared" si="6"/>
        <v>0</v>
      </c>
      <c r="BH136" s="100">
        <f t="shared" si="7"/>
        <v>0</v>
      </c>
      <c r="BI136" s="100">
        <f t="shared" si="8"/>
        <v>0</v>
      </c>
      <c r="BJ136" s="14" t="s">
        <v>85</v>
      </c>
      <c r="BK136" s="100">
        <f t="shared" si="9"/>
        <v>0</v>
      </c>
      <c r="BL136" s="14" t="s">
        <v>207</v>
      </c>
      <c r="BM136" s="169" t="s">
        <v>7</v>
      </c>
    </row>
    <row r="137" spans="1:65" s="2" customFormat="1" ht="24" customHeight="1">
      <c r="A137" s="30"/>
      <c r="B137" s="156"/>
      <c r="C137" s="170" t="s">
        <v>184</v>
      </c>
      <c r="D137" s="170" t="s">
        <v>198</v>
      </c>
      <c r="E137" s="171" t="s">
        <v>995</v>
      </c>
      <c r="F137" s="172" t="s">
        <v>1028</v>
      </c>
      <c r="G137" s="173" t="s">
        <v>178</v>
      </c>
      <c r="H137" s="174">
        <v>15</v>
      </c>
      <c r="I137" s="175"/>
      <c r="J137" s="176">
        <f t="shared" si="0"/>
        <v>0</v>
      </c>
      <c r="K137" s="177"/>
      <c r="L137" s="178"/>
      <c r="M137" s="179" t="s">
        <v>1</v>
      </c>
      <c r="N137" s="180" t="s">
        <v>39</v>
      </c>
      <c r="O137" s="59"/>
      <c r="P137" s="167">
        <f t="shared" si="1"/>
        <v>0</v>
      </c>
      <c r="Q137" s="167">
        <v>0</v>
      </c>
      <c r="R137" s="167">
        <f t="shared" si="2"/>
        <v>0</v>
      </c>
      <c r="S137" s="167">
        <v>0</v>
      </c>
      <c r="T137" s="168">
        <f t="shared" si="3"/>
        <v>0</v>
      </c>
      <c r="U137" s="30"/>
      <c r="V137" s="30"/>
      <c r="W137" s="30"/>
      <c r="X137" s="30"/>
      <c r="Y137" s="30"/>
      <c r="Z137" s="30"/>
      <c r="AA137" s="30"/>
      <c r="AB137" s="30"/>
      <c r="AC137" s="30"/>
      <c r="AD137" s="30"/>
      <c r="AE137" s="30"/>
      <c r="AR137" s="169" t="s">
        <v>269</v>
      </c>
      <c r="AT137" s="169" t="s">
        <v>198</v>
      </c>
      <c r="AU137" s="169" t="s">
        <v>85</v>
      </c>
      <c r="AY137" s="14" t="s">
        <v>138</v>
      </c>
      <c r="BE137" s="100">
        <f t="shared" si="4"/>
        <v>0</v>
      </c>
      <c r="BF137" s="100">
        <f t="shared" si="5"/>
        <v>0</v>
      </c>
      <c r="BG137" s="100">
        <f t="shared" si="6"/>
        <v>0</v>
      </c>
      <c r="BH137" s="100">
        <f t="shared" si="7"/>
        <v>0</v>
      </c>
      <c r="BI137" s="100">
        <f t="shared" si="8"/>
        <v>0</v>
      </c>
      <c r="BJ137" s="14" t="s">
        <v>85</v>
      </c>
      <c r="BK137" s="100">
        <f t="shared" si="9"/>
        <v>0</v>
      </c>
      <c r="BL137" s="14" t="s">
        <v>207</v>
      </c>
      <c r="BM137" s="169" t="s">
        <v>229</v>
      </c>
    </row>
    <row r="138" spans="1:65" s="2" customFormat="1" ht="14.45" customHeight="1">
      <c r="A138" s="30"/>
      <c r="B138" s="156"/>
      <c r="C138" s="157" t="s">
        <v>189</v>
      </c>
      <c r="D138" s="157" t="s">
        <v>140</v>
      </c>
      <c r="E138" s="158" t="s">
        <v>996</v>
      </c>
      <c r="F138" s="159" t="s">
        <v>1032</v>
      </c>
      <c r="G138" s="160" t="s">
        <v>178</v>
      </c>
      <c r="H138" s="161">
        <v>25</v>
      </c>
      <c r="I138" s="162"/>
      <c r="J138" s="163">
        <f t="shared" si="0"/>
        <v>0</v>
      </c>
      <c r="K138" s="164"/>
      <c r="L138" s="31"/>
      <c r="M138" s="165" t="s">
        <v>1</v>
      </c>
      <c r="N138" s="166" t="s">
        <v>39</v>
      </c>
      <c r="O138" s="59"/>
      <c r="P138" s="167">
        <f t="shared" si="1"/>
        <v>0</v>
      </c>
      <c r="Q138" s="167">
        <v>0</v>
      </c>
      <c r="R138" s="167">
        <f t="shared" si="2"/>
        <v>0</v>
      </c>
      <c r="S138" s="167">
        <v>0</v>
      </c>
      <c r="T138" s="168">
        <f t="shared" si="3"/>
        <v>0</v>
      </c>
      <c r="U138" s="30"/>
      <c r="V138" s="30"/>
      <c r="W138" s="30"/>
      <c r="X138" s="30"/>
      <c r="Y138" s="30"/>
      <c r="Z138" s="30"/>
      <c r="AA138" s="30"/>
      <c r="AB138" s="30"/>
      <c r="AC138" s="30"/>
      <c r="AD138" s="30"/>
      <c r="AE138" s="30"/>
      <c r="AR138" s="169" t="s">
        <v>207</v>
      </c>
      <c r="AT138" s="169" t="s">
        <v>140</v>
      </c>
      <c r="AU138" s="169" t="s">
        <v>85</v>
      </c>
      <c r="AY138" s="14" t="s">
        <v>138</v>
      </c>
      <c r="BE138" s="100">
        <f t="shared" si="4"/>
        <v>0</v>
      </c>
      <c r="BF138" s="100">
        <f t="shared" si="5"/>
        <v>0</v>
      </c>
      <c r="BG138" s="100">
        <f t="shared" si="6"/>
        <v>0</v>
      </c>
      <c r="BH138" s="100">
        <f t="shared" si="7"/>
        <v>0</v>
      </c>
      <c r="BI138" s="100">
        <f t="shared" si="8"/>
        <v>0</v>
      </c>
      <c r="BJ138" s="14" t="s">
        <v>85</v>
      </c>
      <c r="BK138" s="100">
        <f t="shared" si="9"/>
        <v>0</v>
      </c>
      <c r="BL138" s="14" t="s">
        <v>207</v>
      </c>
      <c r="BM138" s="169" t="s">
        <v>237</v>
      </c>
    </row>
    <row r="139" spans="1:65" s="2" customFormat="1" ht="24.75" customHeight="1">
      <c r="A139" s="30"/>
      <c r="B139" s="156"/>
      <c r="C139" s="170" t="s">
        <v>193</v>
      </c>
      <c r="D139" s="170" t="s">
        <v>198</v>
      </c>
      <c r="E139" s="171" t="s">
        <v>997</v>
      </c>
      <c r="F139" s="172" t="s">
        <v>1033</v>
      </c>
      <c r="G139" s="173" t="s">
        <v>178</v>
      </c>
      <c r="H139" s="174">
        <v>25</v>
      </c>
      <c r="I139" s="175"/>
      <c r="J139" s="176">
        <f t="shared" si="0"/>
        <v>0</v>
      </c>
      <c r="K139" s="177"/>
      <c r="L139" s="178"/>
      <c r="M139" s="179" t="s">
        <v>1</v>
      </c>
      <c r="N139" s="180" t="s">
        <v>39</v>
      </c>
      <c r="O139" s="59"/>
      <c r="P139" s="167">
        <f t="shared" si="1"/>
        <v>0</v>
      </c>
      <c r="Q139" s="167">
        <v>0</v>
      </c>
      <c r="R139" s="167">
        <f t="shared" si="2"/>
        <v>0</v>
      </c>
      <c r="S139" s="167">
        <v>0</v>
      </c>
      <c r="T139" s="168">
        <f t="shared" si="3"/>
        <v>0</v>
      </c>
      <c r="U139" s="30"/>
      <c r="V139" s="30"/>
      <c r="W139" s="30"/>
      <c r="X139" s="30"/>
      <c r="Y139" s="30"/>
      <c r="Z139" s="30"/>
      <c r="AA139" s="30"/>
      <c r="AB139" s="30"/>
      <c r="AC139" s="30"/>
      <c r="AD139" s="30"/>
      <c r="AE139" s="30"/>
      <c r="AR139" s="169" t="s">
        <v>269</v>
      </c>
      <c r="AT139" s="169" t="s">
        <v>198</v>
      </c>
      <c r="AU139" s="169" t="s">
        <v>85</v>
      </c>
      <c r="AY139" s="14" t="s">
        <v>138</v>
      </c>
      <c r="BE139" s="100">
        <f t="shared" si="4"/>
        <v>0</v>
      </c>
      <c r="BF139" s="100">
        <f t="shared" si="5"/>
        <v>0</v>
      </c>
      <c r="BG139" s="100">
        <f t="shared" si="6"/>
        <v>0</v>
      </c>
      <c r="BH139" s="100">
        <f t="shared" si="7"/>
        <v>0</v>
      </c>
      <c r="BI139" s="100">
        <f t="shared" si="8"/>
        <v>0</v>
      </c>
      <c r="BJ139" s="14" t="s">
        <v>85</v>
      </c>
      <c r="BK139" s="100">
        <f t="shared" si="9"/>
        <v>0</v>
      </c>
      <c r="BL139" s="14" t="s">
        <v>207</v>
      </c>
      <c r="BM139" s="169" t="s">
        <v>245</v>
      </c>
    </row>
    <row r="140" spans="1:65" s="2" customFormat="1" ht="19.899999999999999" customHeight="1">
      <c r="A140" s="30"/>
      <c r="B140" s="156"/>
      <c r="C140" s="157" t="s">
        <v>197</v>
      </c>
      <c r="D140" s="157" t="s">
        <v>140</v>
      </c>
      <c r="E140" s="158" t="s">
        <v>998</v>
      </c>
      <c r="F140" s="159" t="s">
        <v>999</v>
      </c>
      <c r="G140" s="160" t="s">
        <v>257</v>
      </c>
      <c r="H140" s="161">
        <v>2</v>
      </c>
      <c r="I140" s="162"/>
      <c r="J140" s="163">
        <f t="shared" si="0"/>
        <v>0</v>
      </c>
      <c r="K140" s="164"/>
      <c r="L140" s="31"/>
      <c r="M140" s="165" t="s">
        <v>1</v>
      </c>
      <c r="N140" s="166" t="s">
        <v>39</v>
      </c>
      <c r="O140" s="59"/>
      <c r="P140" s="167">
        <f t="shared" si="1"/>
        <v>0</v>
      </c>
      <c r="Q140" s="167">
        <v>0</v>
      </c>
      <c r="R140" s="167">
        <f t="shared" si="2"/>
        <v>0</v>
      </c>
      <c r="S140" s="167">
        <v>0</v>
      </c>
      <c r="T140" s="168">
        <f t="shared" si="3"/>
        <v>0</v>
      </c>
      <c r="U140" s="30"/>
      <c r="V140" s="30"/>
      <c r="W140" s="30"/>
      <c r="X140" s="30"/>
      <c r="Y140" s="30"/>
      <c r="Z140" s="30"/>
      <c r="AA140" s="30"/>
      <c r="AB140" s="30"/>
      <c r="AC140" s="30"/>
      <c r="AD140" s="30"/>
      <c r="AE140" s="30"/>
      <c r="AR140" s="169" t="s">
        <v>207</v>
      </c>
      <c r="AT140" s="169" t="s">
        <v>140</v>
      </c>
      <c r="AU140" s="169" t="s">
        <v>85</v>
      </c>
      <c r="AY140" s="14" t="s">
        <v>138</v>
      </c>
      <c r="BE140" s="100">
        <f t="shared" si="4"/>
        <v>0</v>
      </c>
      <c r="BF140" s="100">
        <f t="shared" si="5"/>
        <v>0</v>
      </c>
      <c r="BG140" s="100">
        <f t="shared" si="6"/>
        <v>0</v>
      </c>
      <c r="BH140" s="100">
        <f t="shared" si="7"/>
        <v>0</v>
      </c>
      <c r="BI140" s="100">
        <f t="shared" si="8"/>
        <v>0</v>
      </c>
      <c r="BJ140" s="14" t="s">
        <v>85</v>
      </c>
      <c r="BK140" s="100">
        <f t="shared" si="9"/>
        <v>0</v>
      </c>
      <c r="BL140" s="14" t="s">
        <v>207</v>
      </c>
      <c r="BM140" s="169" t="s">
        <v>254</v>
      </c>
    </row>
    <row r="141" spans="1:65" s="2" customFormat="1" ht="24" customHeight="1">
      <c r="A141" s="30"/>
      <c r="B141" s="156"/>
      <c r="C141" s="170" t="s">
        <v>203</v>
      </c>
      <c r="D141" s="170" t="s">
        <v>198</v>
      </c>
      <c r="E141" s="171" t="s">
        <v>1000</v>
      </c>
      <c r="F141" s="172" t="s">
        <v>1034</v>
      </c>
      <c r="G141" s="173" t="s">
        <v>257</v>
      </c>
      <c r="H141" s="174">
        <v>2</v>
      </c>
      <c r="I141" s="175"/>
      <c r="J141" s="176">
        <f t="shared" si="0"/>
        <v>0</v>
      </c>
      <c r="K141" s="177"/>
      <c r="L141" s="178"/>
      <c r="M141" s="179" t="s">
        <v>1</v>
      </c>
      <c r="N141" s="180" t="s">
        <v>39</v>
      </c>
      <c r="O141" s="59"/>
      <c r="P141" s="167">
        <f t="shared" si="1"/>
        <v>0</v>
      </c>
      <c r="Q141" s="167">
        <v>0</v>
      </c>
      <c r="R141" s="167">
        <f t="shared" si="2"/>
        <v>0</v>
      </c>
      <c r="S141" s="167">
        <v>0</v>
      </c>
      <c r="T141" s="168">
        <f t="shared" si="3"/>
        <v>0</v>
      </c>
      <c r="U141" s="30"/>
      <c r="V141" s="30"/>
      <c r="W141" s="30"/>
      <c r="X141" s="30"/>
      <c r="Y141" s="30"/>
      <c r="Z141" s="30"/>
      <c r="AA141" s="30"/>
      <c r="AB141" s="30"/>
      <c r="AC141" s="30"/>
      <c r="AD141" s="30"/>
      <c r="AE141" s="30"/>
      <c r="AR141" s="169" t="s">
        <v>269</v>
      </c>
      <c r="AT141" s="169" t="s">
        <v>198</v>
      </c>
      <c r="AU141" s="169" t="s">
        <v>85</v>
      </c>
      <c r="AY141" s="14" t="s">
        <v>138</v>
      </c>
      <c r="BE141" s="100">
        <f t="shared" si="4"/>
        <v>0</v>
      </c>
      <c r="BF141" s="100">
        <f t="shared" si="5"/>
        <v>0</v>
      </c>
      <c r="BG141" s="100">
        <f t="shared" si="6"/>
        <v>0</v>
      </c>
      <c r="BH141" s="100">
        <f t="shared" si="7"/>
        <v>0</v>
      </c>
      <c r="BI141" s="100">
        <f t="shared" si="8"/>
        <v>0</v>
      </c>
      <c r="BJ141" s="14" t="s">
        <v>85</v>
      </c>
      <c r="BK141" s="100">
        <f t="shared" si="9"/>
        <v>0</v>
      </c>
      <c r="BL141" s="14" t="s">
        <v>207</v>
      </c>
      <c r="BM141" s="169" t="s">
        <v>263</v>
      </c>
    </row>
    <row r="142" spans="1:65" s="2" customFormat="1" ht="25.5" customHeight="1">
      <c r="A142" s="30"/>
      <c r="B142" s="156"/>
      <c r="C142" s="157" t="s">
        <v>207</v>
      </c>
      <c r="D142" s="157" t="s">
        <v>140</v>
      </c>
      <c r="E142" s="158" t="s">
        <v>1001</v>
      </c>
      <c r="F142" s="159" t="s">
        <v>1002</v>
      </c>
      <c r="G142" s="160" t="s">
        <v>257</v>
      </c>
      <c r="H142" s="161">
        <v>10</v>
      </c>
      <c r="I142" s="162"/>
      <c r="J142" s="163">
        <f t="shared" si="0"/>
        <v>0</v>
      </c>
      <c r="K142" s="164"/>
      <c r="L142" s="31"/>
      <c r="M142" s="165" t="s">
        <v>1</v>
      </c>
      <c r="N142" s="166" t="s">
        <v>39</v>
      </c>
      <c r="O142" s="59"/>
      <c r="P142" s="167">
        <f t="shared" si="1"/>
        <v>0</v>
      </c>
      <c r="Q142" s="167">
        <v>0</v>
      </c>
      <c r="R142" s="167">
        <f t="shared" si="2"/>
        <v>0</v>
      </c>
      <c r="S142" s="167">
        <v>0</v>
      </c>
      <c r="T142" s="168">
        <f t="shared" si="3"/>
        <v>0</v>
      </c>
      <c r="U142" s="30"/>
      <c r="V142" s="30"/>
      <c r="W142" s="30"/>
      <c r="X142" s="30"/>
      <c r="Y142" s="30"/>
      <c r="Z142" s="30"/>
      <c r="AA142" s="30"/>
      <c r="AB142" s="30"/>
      <c r="AC142" s="30"/>
      <c r="AD142" s="30"/>
      <c r="AE142" s="30"/>
      <c r="AR142" s="169" t="s">
        <v>207</v>
      </c>
      <c r="AT142" s="169" t="s">
        <v>140</v>
      </c>
      <c r="AU142" s="169" t="s">
        <v>85</v>
      </c>
      <c r="AY142" s="14" t="s">
        <v>138</v>
      </c>
      <c r="BE142" s="100">
        <f t="shared" si="4"/>
        <v>0</v>
      </c>
      <c r="BF142" s="100">
        <f t="shared" si="5"/>
        <v>0</v>
      </c>
      <c r="BG142" s="100">
        <f t="shared" si="6"/>
        <v>0</v>
      </c>
      <c r="BH142" s="100">
        <f t="shared" si="7"/>
        <v>0</v>
      </c>
      <c r="BI142" s="100">
        <f t="shared" si="8"/>
        <v>0</v>
      </c>
      <c r="BJ142" s="14" t="s">
        <v>85</v>
      </c>
      <c r="BK142" s="100">
        <f t="shared" si="9"/>
        <v>0</v>
      </c>
      <c r="BL142" s="14" t="s">
        <v>207</v>
      </c>
      <c r="BM142" s="169" t="s">
        <v>269</v>
      </c>
    </row>
    <row r="143" spans="1:65" s="2" customFormat="1" ht="25.5" customHeight="1">
      <c r="A143" s="30"/>
      <c r="B143" s="156"/>
      <c r="C143" s="170" t="s">
        <v>211</v>
      </c>
      <c r="D143" s="170" t="s">
        <v>198</v>
      </c>
      <c r="E143" s="171" t="s">
        <v>1003</v>
      </c>
      <c r="F143" s="172" t="s">
        <v>1004</v>
      </c>
      <c r="G143" s="173" t="s">
        <v>257</v>
      </c>
      <c r="H143" s="174">
        <v>10</v>
      </c>
      <c r="I143" s="175"/>
      <c r="J143" s="176">
        <f t="shared" si="0"/>
        <v>0</v>
      </c>
      <c r="K143" s="177"/>
      <c r="L143" s="178"/>
      <c r="M143" s="179" t="s">
        <v>1</v>
      </c>
      <c r="N143" s="180" t="s">
        <v>39</v>
      </c>
      <c r="O143" s="59"/>
      <c r="P143" s="167">
        <f t="shared" si="1"/>
        <v>0</v>
      </c>
      <c r="Q143" s="167">
        <v>0</v>
      </c>
      <c r="R143" s="167">
        <f t="shared" si="2"/>
        <v>0</v>
      </c>
      <c r="S143" s="167">
        <v>0</v>
      </c>
      <c r="T143" s="168">
        <f t="shared" si="3"/>
        <v>0</v>
      </c>
      <c r="U143" s="30"/>
      <c r="V143" s="30"/>
      <c r="W143" s="30"/>
      <c r="X143" s="30"/>
      <c r="Y143" s="30"/>
      <c r="Z143" s="30"/>
      <c r="AA143" s="30"/>
      <c r="AB143" s="30"/>
      <c r="AC143" s="30"/>
      <c r="AD143" s="30"/>
      <c r="AE143" s="30"/>
      <c r="AR143" s="169" t="s">
        <v>269</v>
      </c>
      <c r="AT143" s="169" t="s">
        <v>198</v>
      </c>
      <c r="AU143" s="169" t="s">
        <v>85</v>
      </c>
      <c r="AY143" s="14" t="s">
        <v>138</v>
      </c>
      <c r="BE143" s="100">
        <f t="shared" si="4"/>
        <v>0</v>
      </c>
      <c r="BF143" s="100">
        <f t="shared" si="5"/>
        <v>0</v>
      </c>
      <c r="BG143" s="100">
        <f t="shared" si="6"/>
        <v>0</v>
      </c>
      <c r="BH143" s="100">
        <f t="shared" si="7"/>
        <v>0</v>
      </c>
      <c r="BI143" s="100">
        <f t="shared" si="8"/>
        <v>0</v>
      </c>
      <c r="BJ143" s="14" t="s">
        <v>85</v>
      </c>
      <c r="BK143" s="100">
        <f t="shared" si="9"/>
        <v>0</v>
      </c>
      <c r="BL143" s="14" t="s">
        <v>207</v>
      </c>
      <c r="BM143" s="169" t="s">
        <v>276</v>
      </c>
    </row>
    <row r="144" spans="1:65" s="2" customFormat="1" ht="24.75" customHeight="1">
      <c r="A144" s="30"/>
      <c r="B144" s="156"/>
      <c r="C144" s="157" t="s">
        <v>215</v>
      </c>
      <c r="D144" s="157" t="s">
        <v>140</v>
      </c>
      <c r="E144" s="158" t="s">
        <v>1005</v>
      </c>
      <c r="F144" s="159" t="s">
        <v>1006</v>
      </c>
      <c r="G144" s="160" t="s">
        <v>257</v>
      </c>
      <c r="H144" s="161">
        <v>6</v>
      </c>
      <c r="I144" s="162"/>
      <c r="J144" s="163">
        <f t="shared" si="0"/>
        <v>0</v>
      </c>
      <c r="K144" s="164"/>
      <c r="L144" s="31"/>
      <c r="M144" s="165" t="s">
        <v>1</v>
      </c>
      <c r="N144" s="166" t="s">
        <v>39</v>
      </c>
      <c r="O144" s="59"/>
      <c r="P144" s="167">
        <f t="shared" si="1"/>
        <v>0</v>
      </c>
      <c r="Q144" s="167">
        <v>0</v>
      </c>
      <c r="R144" s="167">
        <f t="shared" si="2"/>
        <v>0</v>
      </c>
      <c r="S144" s="167">
        <v>0</v>
      </c>
      <c r="T144" s="168">
        <f t="shared" si="3"/>
        <v>0</v>
      </c>
      <c r="U144" s="30"/>
      <c r="V144" s="30"/>
      <c r="W144" s="30"/>
      <c r="X144" s="30"/>
      <c r="Y144" s="30"/>
      <c r="Z144" s="30"/>
      <c r="AA144" s="30"/>
      <c r="AB144" s="30"/>
      <c r="AC144" s="30"/>
      <c r="AD144" s="30"/>
      <c r="AE144" s="30"/>
      <c r="AR144" s="169" t="s">
        <v>207</v>
      </c>
      <c r="AT144" s="169" t="s">
        <v>140</v>
      </c>
      <c r="AU144" s="169" t="s">
        <v>85</v>
      </c>
      <c r="AY144" s="14" t="s">
        <v>138</v>
      </c>
      <c r="BE144" s="100">
        <f t="shared" si="4"/>
        <v>0</v>
      </c>
      <c r="BF144" s="100">
        <f t="shared" si="5"/>
        <v>0</v>
      </c>
      <c r="BG144" s="100">
        <f t="shared" si="6"/>
        <v>0</v>
      </c>
      <c r="BH144" s="100">
        <f t="shared" si="7"/>
        <v>0</v>
      </c>
      <c r="BI144" s="100">
        <f t="shared" si="8"/>
        <v>0</v>
      </c>
      <c r="BJ144" s="14" t="s">
        <v>85</v>
      </c>
      <c r="BK144" s="100">
        <f t="shared" si="9"/>
        <v>0</v>
      </c>
      <c r="BL144" s="14" t="s">
        <v>207</v>
      </c>
      <c r="BM144" s="169" t="s">
        <v>284</v>
      </c>
    </row>
    <row r="145" spans="1:65" s="2" customFormat="1" ht="24" customHeight="1">
      <c r="A145" s="30"/>
      <c r="B145" s="156"/>
      <c r="C145" s="170" t="s">
        <v>219</v>
      </c>
      <c r="D145" s="170" t="s">
        <v>198</v>
      </c>
      <c r="E145" s="171" t="s">
        <v>1007</v>
      </c>
      <c r="F145" s="172" t="s">
        <v>1008</v>
      </c>
      <c r="G145" s="173" t="s">
        <v>257</v>
      </c>
      <c r="H145" s="174">
        <v>6</v>
      </c>
      <c r="I145" s="175"/>
      <c r="J145" s="176">
        <f t="shared" si="0"/>
        <v>0</v>
      </c>
      <c r="K145" s="177"/>
      <c r="L145" s="178"/>
      <c r="M145" s="179" t="s">
        <v>1</v>
      </c>
      <c r="N145" s="180" t="s">
        <v>39</v>
      </c>
      <c r="O145" s="59"/>
      <c r="P145" s="167">
        <f t="shared" si="1"/>
        <v>0</v>
      </c>
      <c r="Q145" s="167">
        <v>0</v>
      </c>
      <c r="R145" s="167">
        <f t="shared" si="2"/>
        <v>0</v>
      </c>
      <c r="S145" s="167">
        <v>0</v>
      </c>
      <c r="T145" s="168">
        <f t="shared" si="3"/>
        <v>0</v>
      </c>
      <c r="U145" s="30"/>
      <c r="V145" s="30"/>
      <c r="W145" s="30"/>
      <c r="X145" s="30"/>
      <c r="Y145" s="30"/>
      <c r="Z145" s="30"/>
      <c r="AA145" s="30"/>
      <c r="AB145" s="30"/>
      <c r="AC145" s="30"/>
      <c r="AD145" s="30"/>
      <c r="AE145" s="30"/>
      <c r="AR145" s="169" t="s">
        <v>269</v>
      </c>
      <c r="AT145" s="169" t="s">
        <v>198</v>
      </c>
      <c r="AU145" s="169" t="s">
        <v>85</v>
      </c>
      <c r="AY145" s="14" t="s">
        <v>138</v>
      </c>
      <c r="BE145" s="100">
        <f t="shared" si="4"/>
        <v>0</v>
      </c>
      <c r="BF145" s="100">
        <f t="shared" si="5"/>
        <v>0</v>
      </c>
      <c r="BG145" s="100">
        <f t="shared" si="6"/>
        <v>0</v>
      </c>
      <c r="BH145" s="100">
        <f t="shared" si="7"/>
        <v>0</v>
      </c>
      <c r="BI145" s="100">
        <f t="shared" si="8"/>
        <v>0</v>
      </c>
      <c r="BJ145" s="14" t="s">
        <v>85</v>
      </c>
      <c r="BK145" s="100">
        <f t="shared" si="9"/>
        <v>0</v>
      </c>
      <c r="BL145" s="14" t="s">
        <v>207</v>
      </c>
      <c r="BM145" s="169" t="s">
        <v>292</v>
      </c>
    </row>
    <row r="146" spans="1:65" s="2" customFormat="1" ht="19.899999999999999" customHeight="1">
      <c r="A146" s="30"/>
      <c r="B146" s="156"/>
      <c r="C146" s="157" t="s">
        <v>7</v>
      </c>
      <c r="D146" s="157" t="s">
        <v>140</v>
      </c>
      <c r="E146" s="158" t="s">
        <v>1009</v>
      </c>
      <c r="F146" s="159" t="s">
        <v>1010</v>
      </c>
      <c r="G146" s="160" t="s">
        <v>257</v>
      </c>
      <c r="H146" s="161">
        <v>1</v>
      </c>
      <c r="I146" s="162"/>
      <c r="J146" s="163">
        <f t="shared" si="0"/>
        <v>0</v>
      </c>
      <c r="K146" s="164"/>
      <c r="L146" s="31"/>
      <c r="M146" s="165" t="s">
        <v>1</v>
      </c>
      <c r="N146" s="166" t="s">
        <v>39</v>
      </c>
      <c r="O146" s="59"/>
      <c r="P146" s="167">
        <f t="shared" si="1"/>
        <v>0</v>
      </c>
      <c r="Q146" s="167">
        <v>0</v>
      </c>
      <c r="R146" s="167">
        <f t="shared" si="2"/>
        <v>0</v>
      </c>
      <c r="S146" s="167">
        <v>0</v>
      </c>
      <c r="T146" s="168">
        <f t="shared" si="3"/>
        <v>0</v>
      </c>
      <c r="U146" s="30"/>
      <c r="V146" s="30"/>
      <c r="W146" s="30"/>
      <c r="X146" s="30"/>
      <c r="Y146" s="30"/>
      <c r="Z146" s="30"/>
      <c r="AA146" s="30"/>
      <c r="AB146" s="30"/>
      <c r="AC146" s="30"/>
      <c r="AD146" s="30"/>
      <c r="AE146" s="30"/>
      <c r="AR146" s="169" t="s">
        <v>207</v>
      </c>
      <c r="AT146" s="169" t="s">
        <v>140</v>
      </c>
      <c r="AU146" s="169" t="s">
        <v>85</v>
      </c>
      <c r="AY146" s="14" t="s">
        <v>138</v>
      </c>
      <c r="BE146" s="100">
        <f t="shared" si="4"/>
        <v>0</v>
      </c>
      <c r="BF146" s="100">
        <f t="shared" si="5"/>
        <v>0</v>
      </c>
      <c r="BG146" s="100">
        <f t="shared" si="6"/>
        <v>0</v>
      </c>
      <c r="BH146" s="100">
        <f t="shared" si="7"/>
        <v>0</v>
      </c>
      <c r="BI146" s="100">
        <f t="shared" si="8"/>
        <v>0</v>
      </c>
      <c r="BJ146" s="14" t="s">
        <v>85</v>
      </c>
      <c r="BK146" s="100">
        <f t="shared" si="9"/>
        <v>0</v>
      </c>
      <c r="BL146" s="14" t="s">
        <v>207</v>
      </c>
      <c r="BM146" s="169" t="s">
        <v>300</v>
      </c>
    </row>
    <row r="147" spans="1:65" s="2" customFormat="1" ht="30" customHeight="1">
      <c r="A147" s="30"/>
      <c r="B147" s="156"/>
      <c r="C147" s="170" t="s">
        <v>226</v>
      </c>
      <c r="D147" s="170" t="s">
        <v>198</v>
      </c>
      <c r="E147" s="171" t="s">
        <v>1011</v>
      </c>
      <c r="F147" s="172" t="s">
        <v>1035</v>
      </c>
      <c r="G147" s="173" t="s">
        <v>257</v>
      </c>
      <c r="H147" s="174">
        <v>1</v>
      </c>
      <c r="I147" s="175"/>
      <c r="J147" s="176">
        <f t="shared" si="0"/>
        <v>0</v>
      </c>
      <c r="K147" s="177"/>
      <c r="L147" s="178"/>
      <c r="M147" s="179" t="s">
        <v>1</v>
      </c>
      <c r="N147" s="180" t="s">
        <v>39</v>
      </c>
      <c r="O147" s="59"/>
      <c r="P147" s="167">
        <f t="shared" si="1"/>
        <v>0</v>
      </c>
      <c r="Q147" s="167">
        <v>0</v>
      </c>
      <c r="R147" s="167">
        <f t="shared" si="2"/>
        <v>0</v>
      </c>
      <c r="S147" s="167">
        <v>0</v>
      </c>
      <c r="T147" s="168">
        <f t="shared" si="3"/>
        <v>0</v>
      </c>
      <c r="U147" s="30"/>
      <c r="V147" s="30"/>
      <c r="W147" s="30"/>
      <c r="X147" s="30"/>
      <c r="Y147" s="30"/>
      <c r="Z147" s="30"/>
      <c r="AA147" s="30"/>
      <c r="AB147" s="30"/>
      <c r="AC147" s="30"/>
      <c r="AD147" s="30"/>
      <c r="AE147" s="30"/>
      <c r="AR147" s="169" t="s">
        <v>269</v>
      </c>
      <c r="AT147" s="169" t="s">
        <v>198</v>
      </c>
      <c r="AU147" s="169" t="s">
        <v>85</v>
      </c>
      <c r="AY147" s="14" t="s">
        <v>138</v>
      </c>
      <c r="BE147" s="100">
        <f t="shared" si="4"/>
        <v>0</v>
      </c>
      <c r="BF147" s="100">
        <f t="shared" si="5"/>
        <v>0</v>
      </c>
      <c r="BG147" s="100">
        <f t="shared" si="6"/>
        <v>0</v>
      </c>
      <c r="BH147" s="100">
        <f t="shared" si="7"/>
        <v>0</v>
      </c>
      <c r="BI147" s="100">
        <f t="shared" si="8"/>
        <v>0</v>
      </c>
      <c r="BJ147" s="14" t="s">
        <v>85</v>
      </c>
      <c r="BK147" s="100">
        <f t="shared" si="9"/>
        <v>0</v>
      </c>
      <c r="BL147" s="14" t="s">
        <v>207</v>
      </c>
      <c r="BM147" s="169" t="s">
        <v>308</v>
      </c>
    </row>
    <row r="148" spans="1:65" s="2" customFormat="1" ht="14.45" customHeight="1">
      <c r="A148" s="30"/>
      <c r="B148" s="156"/>
      <c r="C148" s="157" t="s">
        <v>229</v>
      </c>
      <c r="D148" s="157" t="s">
        <v>140</v>
      </c>
      <c r="E148" s="158" t="s">
        <v>1012</v>
      </c>
      <c r="F148" s="159" t="s">
        <v>1013</v>
      </c>
      <c r="G148" s="160" t="s">
        <v>808</v>
      </c>
      <c r="H148" s="161">
        <v>1</v>
      </c>
      <c r="I148" s="162"/>
      <c r="J148" s="163">
        <f t="shared" si="0"/>
        <v>0</v>
      </c>
      <c r="K148" s="164"/>
      <c r="L148" s="31"/>
      <c r="M148" s="165" t="s">
        <v>1</v>
      </c>
      <c r="N148" s="166" t="s">
        <v>39</v>
      </c>
      <c r="O148" s="59"/>
      <c r="P148" s="167">
        <f t="shared" si="1"/>
        <v>0</v>
      </c>
      <c r="Q148" s="167">
        <v>0</v>
      </c>
      <c r="R148" s="167">
        <f t="shared" si="2"/>
        <v>0</v>
      </c>
      <c r="S148" s="167">
        <v>0</v>
      </c>
      <c r="T148" s="168">
        <f t="shared" si="3"/>
        <v>0</v>
      </c>
      <c r="U148" s="30"/>
      <c r="V148" s="30"/>
      <c r="W148" s="30"/>
      <c r="X148" s="30"/>
      <c r="Y148" s="30"/>
      <c r="Z148" s="30"/>
      <c r="AA148" s="30"/>
      <c r="AB148" s="30"/>
      <c r="AC148" s="30"/>
      <c r="AD148" s="30"/>
      <c r="AE148" s="30"/>
      <c r="AR148" s="169" t="s">
        <v>207</v>
      </c>
      <c r="AT148" s="169" t="s">
        <v>140</v>
      </c>
      <c r="AU148" s="169" t="s">
        <v>85</v>
      </c>
      <c r="AY148" s="14" t="s">
        <v>138</v>
      </c>
      <c r="BE148" s="100">
        <f t="shared" si="4"/>
        <v>0</v>
      </c>
      <c r="BF148" s="100">
        <f t="shared" si="5"/>
        <v>0</v>
      </c>
      <c r="BG148" s="100">
        <f t="shared" si="6"/>
        <v>0</v>
      </c>
      <c r="BH148" s="100">
        <f t="shared" si="7"/>
        <v>0</v>
      </c>
      <c r="BI148" s="100">
        <f t="shared" si="8"/>
        <v>0</v>
      </c>
      <c r="BJ148" s="14" t="s">
        <v>85</v>
      </c>
      <c r="BK148" s="100">
        <f t="shared" si="9"/>
        <v>0</v>
      </c>
      <c r="BL148" s="14" t="s">
        <v>207</v>
      </c>
      <c r="BM148" s="169" t="s">
        <v>314</v>
      </c>
    </row>
    <row r="149" spans="1:65" s="2" customFormat="1" ht="14.45" customHeight="1">
      <c r="A149" s="30"/>
      <c r="B149" s="156"/>
      <c r="C149" s="157" t="s">
        <v>233</v>
      </c>
      <c r="D149" s="157" t="s">
        <v>140</v>
      </c>
      <c r="E149" s="158" t="s">
        <v>1014</v>
      </c>
      <c r="F149" s="159" t="s">
        <v>1015</v>
      </c>
      <c r="G149" s="160" t="s">
        <v>808</v>
      </c>
      <c r="H149" s="161">
        <v>1</v>
      </c>
      <c r="I149" s="162"/>
      <c r="J149" s="163">
        <f t="shared" si="0"/>
        <v>0</v>
      </c>
      <c r="K149" s="164"/>
      <c r="L149" s="31"/>
      <c r="M149" s="165" t="s">
        <v>1</v>
      </c>
      <c r="N149" s="166" t="s">
        <v>39</v>
      </c>
      <c r="O149" s="59"/>
      <c r="P149" s="167">
        <f t="shared" si="1"/>
        <v>0</v>
      </c>
      <c r="Q149" s="167">
        <v>0</v>
      </c>
      <c r="R149" s="167">
        <f t="shared" si="2"/>
        <v>0</v>
      </c>
      <c r="S149" s="167">
        <v>0</v>
      </c>
      <c r="T149" s="168">
        <f t="shared" si="3"/>
        <v>0</v>
      </c>
      <c r="U149" s="30"/>
      <c r="V149" s="30"/>
      <c r="W149" s="30"/>
      <c r="X149" s="30"/>
      <c r="Y149" s="30"/>
      <c r="Z149" s="30"/>
      <c r="AA149" s="30"/>
      <c r="AB149" s="30"/>
      <c r="AC149" s="30"/>
      <c r="AD149" s="30"/>
      <c r="AE149" s="30"/>
      <c r="AR149" s="169" t="s">
        <v>207</v>
      </c>
      <c r="AT149" s="169" t="s">
        <v>140</v>
      </c>
      <c r="AU149" s="169" t="s">
        <v>85</v>
      </c>
      <c r="AY149" s="14" t="s">
        <v>138</v>
      </c>
      <c r="BE149" s="100">
        <f t="shared" si="4"/>
        <v>0</v>
      </c>
      <c r="BF149" s="100">
        <f t="shared" si="5"/>
        <v>0</v>
      </c>
      <c r="BG149" s="100">
        <f t="shared" si="6"/>
        <v>0</v>
      </c>
      <c r="BH149" s="100">
        <f t="shared" si="7"/>
        <v>0</v>
      </c>
      <c r="BI149" s="100">
        <f t="shared" si="8"/>
        <v>0</v>
      </c>
      <c r="BJ149" s="14" t="s">
        <v>85</v>
      </c>
      <c r="BK149" s="100">
        <f t="shared" si="9"/>
        <v>0</v>
      </c>
      <c r="BL149" s="14" t="s">
        <v>207</v>
      </c>
      <c r="BM149" s="169" t="s">
        <v>322</v>
      </c>
    </row>
    <row r="150" spans="1:65" s="2" customFormat="1" ht="14.45" customHeight="1">
      <c r="A150" s="30"/>
      <c r="B150" s="156"/>
      <c r="C150" s="157" t="s">
        <v>237</v>
      </c>
      <c r="D150" s="157" t="s">
        <v>140</v>
      </c>
      <c r="E150" s="158" t="s">
        <v>1016</v>
      </c>
      <c r="F150" s="159" t="s">
        <v>1017</v>
      </c>
      <c r="G150" s="160" t="s">
        <v>808</v>
      </c>
      <c r="H150" s="161">
        <v>1</v>
      </c>
      <c r="I150" s="162"/>
      <c r="J150" s="163">
        <f t="shared" si="0"/>
        <v>0</v>
      </c>
      <c r="K150" s="164"/>
      <c r="L150" s="31"/>
      <c r="M150" s="165" t="s">
        <v>1</v>
      </c>
      <c r="N150" s="166" t="s">
        <v>39</v>
      </c>
      <c r="O150" s="59"/>
      <c r="P150" s="167">
        <f t="shared" si="1"/>
        <v>0</v>
      </c>
      <c r="Q150" s="167">
        <v>0</v>
      </c>
      <c r="R150" s="167">
        <f t="shared" si="2"/>
        <v>0</v>
      </c>
      <c r="S150" s="167">
        <v>0</v>
      </c>
      <c r="T150" s="168">
        <f t="shared" si="3"/>
        <v>0</v>
      </c>
      <c r="U150" s="30"/>
      <c r="V150" s="30"/>
      <c r="W150" s="30"/>
      <c r="X150" s="30"/>
      <c r="Y150" s="30"/>
      <c r="Z150" s="30"/>
      <c r="AA150" s="30"/>
      <c r="AB150" s="30"/>
      <c r="AC150" s="30"/>
      <c r="AD150" s="30"/>
      <c r="AE150" s="30"/>
      <c r="AR150" s="169" t="s">
        <v>207</v>
      </c>
      <c r="AT150" s="169" t="s">
        <v>140</v>
      </c>
      <c r="AU150" s="169" t="s">
        <v>85</v>
      </c>
      <c r="AY150" s="14" t="s">
        <v>138</v>
      </c>
      <c r="BE150" s="100">
        <f t="shared" si="4"/>
        <v>0</v>
      </c>
      <c r="BF150" s="100">
        <f t="shared" si="5"/>
        <v>0</v>
      </c>
      <c r="BG150" s="100">
        <f t="shared" si="6"/>
        <v>0</v>
      </c>
      <c r="BH150" s="100">
        <f t="shared" si="7"/>
        <v>0</v>
      </c>
      <c r="BI150" s="100">
        <f t="shared" si="8"/>
        <v>0</v>
      </c>
      <c r="BJ150" s="14" t="s">
        <v>85</v>
      </c>
      <c r="BK150" s="100">
        <f t="shared" si="9"/>
        <v>0</v>
      </c>
      <c r="BL150" s="14" t="s">
        <v>207</v>
      </c>
      <c r="BM150" s="169" t="s">
        <v>334</v>
      </c>
    </row>
    <row r="151" spans="1:65" s="2" customFormat="1" ht="24.75" customHeight="1">
      <c r="A151" s="30"/>
      <c r="B151" s="156"/>
      <c r="C151" s="157" t="s">
        <v>241</v>
      </c>
      <c r="D151" s="157" t="s">
        <v>140</v>
      </c>
      <c r="E151" s="158" t="s">
        <v>1018</v>
      </c>
      <c r="F151" s="159" t="s">
        <v>1019</v>
      </c>
      <c r="G151" s="160" t="s">
        <v>353</v>
      </c>
      <c r="H151" s="181"/>
      <c r="I151" s="162"/>
      <c r="J151" s="163">
        <f t="shared" si="0"/>
        <v>0</v>
      </c>
      <c r="K151" s="164"/>
      <c r="L151" s="31"/>
      <c r="M151" s="182" t="s">
        <v>1</v>
      </c>
      <c r="N151" s="183" t="s">
        <v>39</v>
      </c>
      <c r="O151" s="184"/>
      <c r="P151" s="185">
        <f t="shared" si="1"/>
        <v>0</v>
      </c>
      <c r="Q151" s="185">
        <v>0</v>
      </c>
      <c r="R151" s="185">
        <f t="shared" si="2"/>
        <v>0</v>
      </c>
      <c r="S151" s="185">
        <v>0</v>
      </c>
      <c r="T151" s="186">
        <f t="shared" si="3"/>
        <v>0</v>
      </c>
      <c r="U151" s="30"/>
      <c r="V151" s="30"/>
      <c r="W151" s="30"/>
      <c r="X151" s="30"/>
      <c r="Y151" s="30"/>
      <c r="Z151" s="30"/>
      <c r="AA151" s="30"/>
      <c r="AB151" s="30"/>
      <c r="AC151" s="30"/>
      <c r="AD151" s="30"/>
      <c r="AE151" s="30"/>
      <c r="AR151" s="169" t="s">
        <v>207</v>
      </c>
      <c r="AT151" s="169" t="s">
        <v>140</v>
      </c>
      <c r="AU151" s="169" t="s">
        <v>85</v>
      </c>
      <c r="AY151" s="14" t="s">
        <v>138</v>
      </c>
      <c r="BE151" s="100">
        <f t="shared" si="4"/>
        <v>0</v>
      </c>
      <c r="BF151" s="100">
        <f t="shared" si="5"/>
        <v>0</v>
      </c>
      <c r="BG151" s="100">
        <f t="shared" si="6"/>
        <v>0</v>
      </c>
      <c r="BH151" s="100">
        <f t="shared" si="7"/>
        <v>0</v>
      </c>
      <c r="BI151" s="100">
        <f t="shared" si="8"/>
        <v>0</v>
      </c>
      <c r="BJ151" s="14" t="s">
        <v>85</v>
      </c>
      <c r="BK151" s="100">
        <f t="shared" si="9"/>
        <v>0</v>
      </c>
      <c r="BL151" s="14" t="s">
        <v>207</v>
      </c>
      <c r="BM151" s="169" t="s">
        <v>342</v>
      </c>
    </row>
    <row r="152" spans="1:65" s="2" customFormat="1" ht="6.95" customHeight="1">
      <c r="A152" s="30"/>
      <c r="B152" s="48"/>
      <c r="C152" s="49"/>
      <c r="D152" s="49"/>
      <c r="E152" s="49"/>
      <c r="F152" s="49"/>
      <c r="G152" s="49"/>
      <c r="H152" s="49"/>
      <c r="I152" s="49"/>
      <c r="J152" s="49"/>
      <c r="K152" s="49"/>
      <c r="L152" s="31"/>
      <c r="M152" s="30"/>
      <c r="O152" s="30"/>
      <c r="P152" s="30"/>
      <c r="Q152" s="30"/>
      <c r="R152" s="30"/>
      <c r="S152" s="30"/>
      <c r="T152" s="30"/>
      <c r="U152" s="30"/>
      <c r="V152" s="30"/>
      <c r="W152" s="30"/>
      <c r="X152" s="30"/>
      <c r="Y152" s="30"/>
      <c r="Z152" s="30"/>
      <c r="AA152" s="30"/>
      <c r="AB152" s="30"/>
      <c r="AC152" s="30"/>
      <c r="AD152" s="30"/>
      <c r="AE152" s="30"/>
    </row>
  </sheetData>
  <autoFilter ref="C122:K151"/>
  <mergeCells count="12">
    <mergeCell ref="E115:H115"/>
    <mergeCell ref="L2:V2"/>
    <mergeCell ref="E85:H85"/>
    <mergeCell ref="E87:H87"/>
    <mergeCell ref="E89:H89"/>
    <mergeCell ref="E111:H111"/>
    <mergeCell ref="E113:H113"/>
    <mergeCell ref="E7:H7"/>
    <mergeCell ref="E9:H9"/>
    <mergeCell ref="E11:H11"/>
    <mergeCell ref="E20:H20"/>
    <mergeCell ref="E29:H29"/>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6</vt:i4>
      </vt:variant>
      <vt:variant>
        <vt:lpstr>Pomenované rozsahy</vt:lpstr>
      </vt:variant>
      <vt:variant>
        <vt:i4>12</vt:i4>
      </vt:variant>
    </vt:vector>
  </HeadingPairs>
  <TitlesOfParts>
    <vt:vector size="18" baseType="lpstr">
      <vt:lpstr>Rekapitulácia stavby</vt:lpstr>
      <vt:lpstr>a - Stavebná časť</vt:lpstr>
      <vt:lpstr>b - Elektroinštalácia</vt:lpstr>
      <vt:lpstr>c - Bleskozvod</vt:lpstr>
      <vt:lpstr>d - Vykurovanie</vt:lpstr>
      <vt:lpstr>e - Vzduchotechnika</vt:lpstr>
      <vt:lpstr>'a - Stavebná časť'!Názvy_tlače</vt:lpstr>
      <vt:lpstr>'b - Elektroinštalácia'!Názvy_tlače</vt:lpstr>
      <vt:lpstr>'c - Bleskozvod'!Názvy_tlače</vt:lpstr>
      <vt:lpstr>'d - Vykurovanie'!Názvy_tlače</vt:lpstr>
      <vt:lpstr>'e - Vzduchotechnika'!Názvy_tlače</vt:lpstr>
      <vt:lpstr>'Rekapitulácia stavby'!Názvy_tlače</vt:lpstr>
      <vt:lpstr>'a - Stavebná časť'!Oblasť_tlače</vt:lpstr>
      <vt:lpstr>'b - Elektroinštalácia'!Oblasť_tlače</vt:lpstr>
      <vt:lpstr>'c - Bleskozvod'!Oblasť_tlače</vt:lpstr>
      <vt:lpstr>'d - Vykurovanie'!Oblasť_tlače</vt:lpstr>
      <vt:lpstr>'e - Vzduchotechnika'!Oblasť_tlače</vt:lpstr>
      <vt:lpstr>'Rekapitulácia stavby'!Oblasť_tlače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PC-20191212</dc:creator>
  <cp:lastModifiedBy>pc20191211@outlook.sk</cp:lastModifiedBy>
  <cp:lastPrinted>2022-01-20T07:16:41Z</cp:lastPrinted>
  <dcterms:created xsi:type="dcterms:W3CDTF">2021-11-28T16:25:10Z</dcterms:created>
  <dcterms:modified xsi:type="dcterms:W3CDTF">2022-03-30T12:54:09Z</dcterms:modified>
</cp:coreProperties>
</file>